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royce\Desktop\"/>
    </mc:Choice>
  </mc:AlternateContent>
  <bookViews>
    <workbookView xWindow="-120" yWindow="-120" windowWidth="29040" windowHeight="15996"/>
  </bookViews>
  <sheets>
    <sheet name="EZ Projection" sheetId="1" r:id="rId1"/>
    <sheet name="CURRENT BENEFITS - ROUNDING" sheetId="2" r:id="rId2"/>
    <sheet name="Tables" sheetId="3"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2" l="1"/>
  <c r="C12" i="2"/>
  <c r="D12" i="2" s="1"/>
  <c r="L9" i="2"/>
  <c r="C9" i="2" l="1"/>
  <c r="D9" i="2" s="1"/>
  <c r="C27" i="2"/>
  <c r="D28" i="2"/>
  <c r="C28" i="2" s="1"/>
  <c r="E28" i="2"/>
  <c r="C29" i="2"/>
  <c r="M12" i="2" l="1"/>
  <c r="H12" i="2" s="1"/>
  <c r="K12" i="2"/>
  <c r="J12" i="2"/>
  <c r="N12" i="2"/>
  <c r="O12" i="2" l="1"/>
  <c r="P12" i="2" s="1"/>
  <c r="C19" i="1" s="1"/>
  <c r="D300" i="3"/>
  <c r="C300" i="3"/>
  <c r="D299" i="3"/>
  <c r="C299" i="3"/>
  <c r="D298" i="3"/>
  <c r="C298" i="3"/>
  <c r="D297" i="3"/>
  <c r="C297" i="3"/>
  <c r="D296" i="3"/>
  <c r="C296" i="3"/>
  <c r="D295" i="3"/>
  <c r="C295" i="3"/>
  <c r="D294" i="3"/>
  <c r="C294" i="3"/>
  <c r="D293" i="3"/>
  <c r="C293" i="3"/>
  <c r="D292" i="3"/>
  <c r="C292" i="3"/>
  <c r="D291" i="3"/>
  <c r="C291" i="3"/>
  <c r="D290" i="3"/>
  <c r="C290" i="3"/>
  <c r="D289" i="3"/>
  <c r="C289" i="3"/>
  <c r="D288" i="3"/>
  <c r="C288" i="3"/>
  <c r="D287" i="3"/>
  <c r="C287" i="3"/>
  <c r="D286" i="3"/>
  <c r="C286" i="3"/>
  <c r="D285" i="3"/>
  <c r="C285" i="3"/>
  <c r="D284" i="3"/>
  <c r="C284" i="3"/>
  <c r="D283" i="3"/>
  <c r="C283" i="3"/>
  <c r="D282" i="3"/>
  <c r="C282" i="3"/>
  <c r="D281" i="3"/>
  <c r="C281" i="3"/>
  <c r="D280" i="3"/>
  <c r="C280" i="3"/>
  <c r="D279" i="3"/>
  <c r="C279" i="3"/>
  <c r="D278" i="3"/>
  <c r="C278" i="3"/>
  <c r="D277" i="3"/>
  <c r="C277" i="3"/>
  <c r="D276" i="3"/>
  <c r="C276" i="3"/>
  <c r="D275" i="3"/>
  <c r="C275" i="3"/>
  <c r="D274" i="3"/>
  <c r="C274" i="3"/>
  <c r="D273" i="3"/>
  <c r="C273" i="3"/>
  <c r="D272" i="3"/>
  <c r="C272" i="3"/>
  <c r="D271" i="3"/>
  <c r="C271" i="3"/>
  <c r="D270" i="3"/>
  <c r="C270" i="3"/>
  <c r="D269" i="3"/>
  <c r="C269" i="3"/>
  <c r="D268" i="3"/>
  <c r="C268" i="3"/>
  <c r="D267" i="3"/>
  <c r="C267" i="3"/>
  <c r="D266" i="3"/>
  <c r="C266" i="3"/>
  <c r="D265" i="3"/>
  <c r="C265" i="3"/>
  <c r="D264" i="3"/>
  <c r="C264" i="3"/>
  <c r="D263" i="3"/>
  <c r="C263" i="3"/>
  <c r="D262" i="3"/>
  <c r="C262" i="3"/>
  <c r="D261" i="3"/>
  <c r="C261" i="3"/>
  <c r="D260" i="3"/>
  <c r="C260" i="3"/>
  <c r="D259" i="3"/>
  <c r="C259" i="3"/>
  <c r="D258" i="3"/>
  <c r="C258" i="3"/>
  <c r="D257" i="3"/>
  <c r="C257" i="3"/>
  <c r="D256" i="3"/>
  <c r="C256" i="3"/>
  <c r="D255" i="3"/>
  <c r="C255" i="3"/>
  <c r="D254" i="3"/>
  <c r="C254" i="3"/>
  <c r="D253" i="3"/>
  <c r="C253" i="3"/>
  <c r="D252" i="3"/>
  <c r="C252" i="3"/>
  <c r="D251" i="3"/>
  <c r="C251" i="3"/>
  <c r="D250" i="3"/>
  <c r="C250" i="3"/>
  <c r="D249" i="3"/>
  <c r="C249" i="3"/>
  <c r="D248" i="3"/>
  <c r="C248" i="3"/>
  <c r="D247" i="3"/>
  <c r="C247" i="3"/>
  <c r="D246" i="3"/>
  <c r="C246" i="3"/>
  <c r="D245" i="3"/>
  <c r="C245" i="3"/>
  <c r="D244" i="3"/>
  <c r="C244" i="3"/>
  <c r="D243" i="3"/>
  <c r="C243" i="3"/>
  <c r="D239" i="3"/>
  <c r="C239" i="3"/>
  <c r="D238" i="3"/>
  <c r="C238" i="3"/>
  <c r="D237" i="3"/>
  <c r="C237" i="3"/>
  <c r="D236" i="3"/>
  <c r="C236" i="3"/>
  <c r="D235" i="3"/>
  <c r="C235" i="3"/>
  <c r="D234" i="3"/>
  <c r="C234" i="3"/>
  <c r="D233" i="3"/>
  <c r="C233" i="3"/>
  <c r="D232" i="3"/>
  <c r="C232" i="3"/>
  <c r="D231" i="3"/>
  <c r="C231" i="3"/>
  <c r="D230" i="3"/>
  <c r="C230" i="3"/>
  <c r="D229" i="3"/>
  <c r="C229" i="3"/>
  <c r="D228" i="3"/>
  <c r="C228" i="3"/>
  <c r="D227" i="3"/>
  <c r="C227" i="3"/>
  <c r="D226" i="3"/>
  <c r="C226" i="3"/>
  <c r="D225" i="3"/>
  <c r="C225" i="3"/>
  <c r="D224" i="3"/>
  <c r="C224" i="3"/>
  <c r="D223" i="3"/>
  <c r="C223" i="3"/>
  <c r="D222" i="3"/>
  <c r="C222" i="3"/>
  <c r="D221" i="3"/>
  <c r="C221" i="3"/>
  <c r="D220" i="3"/>
  <c r="C220" i="3"/>
  <c r="D219" i="3"/>
  <c r="C219" i="3"/>
  <c r="D218" i="3"/>
  <c r="C218" i="3"/>
  <c r="D217" i="3"/>
  <c r="C217" i="3"/>
  <c r="D216" i="3"/>
  <c r="C216" i="3"/>
  <c r="D215" i="3"/>
  <c r="C215" i="3"/>
  <c r="D214" i="3"/>
  <c r="C214" i="3"/>
  <c r="D213" i="3"/>
  <c r="C213" i="3"/>
  <c r="D212" i="3"/>
  <c r="C212" i="3"/>
  <c r="C211"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D193" i="3"/>
  <c r="C193" i="3"/>
  <c r="D192" i="3"/>
  <c r="C192" i="3"/>
  <c r="D191" i="3"/>
  <c r="C191" i="3"/>
  <c r="D190" i="3"/>
  <c r="C190" i="3"/>
  <c r="D189" i="3"/>
  <c r="C189" i="3"/>
  <c r="D188" i="3"/>
  <c r="C188" i="3"/>
  <c r="D187" i="3"/>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D166" i="3"/>
  <c r="C166" i="3"/>
  <c r="D165" i="3"/>
  <c r="C165" i="3"/>
  <c r="D164" i="3"/>
  <c r="C164" i="3"/>
  <c r="D163" i="3"/>
  <c r="C163" i="3"/>
  <c r="D162" i="3"/>
  <c r="C162" i="3"/>
  <c r="D161" i="3"/>
  <c r="C161" i="3"/>
  <c r="D160" i="3"/>
  <c r="C160" i="3"/>
  <c r="D159" i="3"/>
  <c r="C159" i="3"/>
  <c r="D158" i="3"/>
  <c r="C158" i="3"/>
  <c r="D157" i="3"/>
  <c r="C157" i="3"/>
  <c r="D156" i="3"/>
  <c r="C156" i="3"/>
  <c r="D155" i="3"/>
  <c r="C155" i="3"/>
  <c r="D154" i="3"/>
  <c r="C154" i="3"/>
  <c r="D153" i="3"/>
  <c r="C153" i="3"/>
  <c r="D152" i="3"/>
  <c r="C152" i="3"/>
  <c r="D151" i="3"/>
  <c r="C151" i="3"/>
  <c r="D150" i="3"/>
  <c r="C150" i="3"/>
  <c r="D149" i="3"/>
  <c r="C149" i="3"/>
  <c r="D147" i="3"/>
  <c r="C147" i="3"/>
  <c r="D146" i="3"/>
  <c r="C146" i="3"/>
  <c r="D145" i="3"/>
  <c r="C145" i="3"/>
  <c r="D144" i="3"/>
  <c r="C144" i="3"/>
  <c r="D143" i="3"/>
  <c r="C143" i="3"/>
  <c r="D142" i="3"/>
  <c r="C142" i="3"/>
  <c r="D141" i="3"/>
  <c r="C141" i="3"/>
  <c r="D140" i="3"/>
  <c r="C140" i="3"/>
  <c r="D139" i="3"/>
  <c r="C139" i="3"/>
  <c r="D138" i="3"/>
  <c r="C138" i="3"/>
  <c r="D137" i="3"/>
  <c r="C137" i="3"/>
  <c r="D136" i="3"/>
  <c r="C136" i="3"/>
  <c r="D135" i="3"/>
  <c r="C135" i="3"/>
  <c r="D134" i="3"/>
  <c r="C134" i="3"/>
  <c r="D133" i="3"/>
  <c r="C133" i="3"/>
  <c r="D132" i="3"/>
  <c r="C132" i="3"/>
  <c r="D131" i="3"/>
  <c r="C131" i="3"/>
  <c r="D130" i="3"/>
  <c r="C130" i="3"/>
  <c r="D129" i="3"/>
  <c r="C129" i="3"/>
  <c r="D128" i="3"/>
  <c r="C128" i="3"/>
  <c r="D127" i="3"/>
  <c r="C127" i="3"/>
  <c r="D126" i="3"/>
  <c r="C126" i="3"/>
  <c r="D125" i="3"/>
  <c r="C125" i="3"/>
  <c r="D124" i="3"/>
  <c r="C124" i="3"/>
  <c r="D123" i="3"/>
  <c r="C123" i="3"/>
  <c r="D122" i="3"/>
  <c r="C122" i="3"/>
  <c r="D121" i="3"/>
  <c r="C121" i="3"/>
  <c r="D120" i="3"/>
  <c r="C120" i="3"/>
  <c r="D119" i="3"/>
  <c r="C119" i="3"/>
  <c r="D118" i="3"/>
  <c r="C118" i="3"/>
  <c r="D117" i="3"/>
  <c r="C117" i="3"/>
  <c r="D116" i="3"/>
  <c r="C116" i="3"/>
  <c r="D115" i="3"/>
  <c r="C115" i="3"/>
  <c r="D114" i="3"/>
  <c r="C114" i="3"/>
  <c r="D113" i="3"/>
  <c r="C113" i="3"/>
  <c r="D112" i="3"/>
  <c r="C112" i="3"/>
  <c r="D111" i="3"/>
  <c r="C111" i="3"/>
  <c r="D110" i="3"/>
  <c r="C110" i="3"/>
  <c r="D109" i="3"/>
  <c r="C109" i="3"/>
  <c r="D108" i="3"/>
  <c r="C108" i="3"/>
  <c r="D107" i="3"/>
  <c r="C107" i="3"/>
  <c r="D106" i="3"/>
  <c r="C106" i="3"/>
  <c r="D105" i="3"/>
  <c r="C105" i="3"/>
  <c r="D104" i="3"/>
  <c r="C104" i="3"/>
  <c r="D103" i="3"/>
  <c r="C103" i="3"/>
  <c r="D102" i="3"/>
  <c r="C102" i="3"/>
  <c r="D101" i="3"/>
  <c r="C101" i="3"/>
  <c r="D100" i="3"/>
  <c r="C100" i="3"/>
  <c r="D99" i="3"/>
  <c r="C99" i="3"/>
  <c r="D98" i="3"/>
  <c r="C98" i="3"/>
  <c r="D97" i="3"/>
  <c r="C97" i="3"/>
  <c r="D96" i="3"/>
  <c r="C96" i="3"/>
  <c r="D95" i="3"/>
  <c r="C95" i="3"/>
  <c r="D94" i="3"/>
  <c r="C94" i="3"/>
  <c r="D93" i="3"/>
  <c r="C93" i="3"/>
  <c r="D92" i="3"/>
  <c r="C92" i="3"/>
  <c r="D91" i="3"/>
  <c r="C91" i="3"/>
  <c r="D90" i="3"/>
  <c r="C90" i="3"/>
  <c r="D89" i="3"/>
  <c r="C89" i="3"/>
  <c r="D88" i="3"/>
  <c r="C88" i="3"/>
  <c r="D87" i="3"/>
  <c r="C87" i="3"/>
  <c r="D86" i="3"/>
  <c r="C86" i="3"/>
  <c r="D85" i="3"/>
  <c r="C85" i="3"/>
  <c r="D84" i="3"/>
  <c r="C84" i="3"/>
  <c r="D83" i="3"/>
  <c r="C83" i="3"/>
  <c r="D82" i="3"/>
  <c r="C82" i="3"/>
  <c r="D81" i="3"/>
  <c r="C81" i="3"/>
  <c r="D80" i="3"/>
  <c r="C80" i="3"/>
  <c r="D79" i="3"/>
  <c r="C79" i="3"/>
  <c r="D78" i="3"/>
  <c r="C78" i="3"/>
  <c r="D77" i="3"/>
  <c r="C77" i="3"/>
  <c r="D76" i="3"/>
  <c r="C76" i="3"/>
  <c r="D75" i="3"/>
  <c r="C75" i="3"/>
  <c r="D74" i="3"/>
  <c r="C74" i="3"/>
  <c r="D73" i="3"/>
  <c r="C73" i="3"/>
  <c r="D72" i="3"/>
  <c r="C72" i="3"/>
  <c r="D71" i="3"/>
  <c r="C71" i="3"/>
  <c r="D70" i="3"/>
  <c r="C70" i="3"/>
  <c r="D69" i="3"/>
  <c r="C69" i="3"/>
  <c r="D68" i="3"/>
  <c r="C68" i="3"/>
  <c r="D67" i="3"/>
  <c r="C67" i="3"/>
  <c r="D66" i="3"/>
  <c r="C66" i="3"/>
  <c r="D65" i="3"/>
  <c r="C65" i="3"/>
  <c r="D64" i="3"/>
  <c r="C64" i="3"/>
  <c r="D63" i="3"/>
  <c r="C63" i="3"/>
  <c r="D62" i="3"/>
  <c r="C62" i="3"/>
  <c r="D61" i="3"/>
  <c r="C61" i="3"/>
  <c r="D60" i="3"/>
  <c r="C60" i="3"/>
  <c r="D59" i="3"/>
  <c r="C59" i="3"/>
  <c r="D58" i="3"/>
  <c r="C58" i="3"/>
  <c r="D57" i="3"/>
  <c r="C57" i="3"/>
  <c r="D56" i="3"/>
  <c r="C56" i="3"/>
  <c r="D55" i="3"/>
  <c r="C55" i="3"/>
  <c r="D54" i="3"/>
  <c r="C54" i="3"/>
  <c r="D53" i="3"/>
  <c r="C53" i="3"/>
  <c r="D52" i="3"/>
  <c r="C52" i="3"/>
  <c r="D51" i="3"/>
  <c r="C51" i="3"/>
  <c r="D50" i="3"/>
  <c r="C50" i="3"/>
  <c r="D49" i="3"/>
  <c r="C49" i="3"/>
  <c r="D48" i="3"/>
  <c r="C48" i="3"/>
  <c r="D47" i="3"/>
  <c r="C47" i="3"/>
  <c r="D46" i="3"/>
  <c r="C46" i="3"/>
  <c r="D45" i="3"/>
  <c r="C45" i="3"/>
  <c r="D44" i="3"/>
  <c r="C44" i="3"/>
  <c r="D43" i="3"/>
  <c r="C43" i="3"/>
  <c r="D42" i="3"/>
  <c r="C42" i="3"/>
  <c r="D41" i="3"/>
  <c r="C41" i="3"/>
  <c r="D40" i="3"/>
  <c r="C40" i="3"/>
  <c r="D39" i="3"/>
  <c r="C39" i="3"/>
  <c r="D38" i="3"/>
  <c r="C38" i="3"/>
  <c r="D37" i="3"/>
  <c r="C37" i="3"/>
  <c r="D36" i="3"/>
  <c r="C36" i="3"/>
  <c r="D35" i="3"/>
  <c r="C35" i="3"/>
  <c r="D34" i="3"/>
  <c r="C34" i="3"/>
  <c r="D33" i="3"/>
  <c r="C33" i="3"/>
  <c r="D32" i="3"/>
  <c r="C32" i="3"/>
  <c r="D31" i="3"/>
  <c r="C31" i="3"/>
  <c r="D30" i="3"/>
  <c r="C30" i="3"/>
  <c r="D29" i="3"/>
  <c r="C29" i="3"/>
  <c r="D28" i="3"/>
  <c r="C28" i="3"/>
  <c r="D27" i="3"/>
  <c r="C27" i="3"/>
  <c r="D26" i="3"/>
  <c r="C26" i="3"/>
  <c r="D25" i="3"/>
  <c r="C25" i="3"/>
  <c r="D24" i="3"/>
  <c r="C24" i="3"/>
  <c r="D23" i="3"/>
  <c r="C23" i="3"/>
  <c r="D22" i="3"/>
  <c r="C22" i="3"/>
  <c r="D21" i="3"/>
  <c r="C21" i="3"/>
  <c r="D20" i="3"/>
  <c r="C20" i="3"/>
  <c r="D19" i="3"/>
  <c r="C19" i="3"/>
  <c r="D18" i="3"/>
  <c r="C18" i="3"/>
  <c r="D17" i="3"/>
  <c r="C17" i="3"/>
  <c r="D16" i="3"/>
  <c r="C16" i="3"/>
  <c r="D15" i="3"/>
  <c r="C15" i="3"/>
  <c r="D14" i="3"/>
  <c r="C14" i="3"/>
  <c r="D13" i="3"/>
  <c r="C13" i="3"/>
  <c r="D12" i="3"/>
  <c r="C12" i="3"/>
  <c r="D11" i="3"/>
  <c r="C11" i="3"/>
  <c r="D10" i="3"/>
  <c r="C10" i="3"/>
  <c r="D9" i="3"/>
  <c r="C9" i="3"/>
  <c r="D8" i="3"/>
  <c r="C8" i="3"/>
  <c r="D7" i="3"/>
  <c r="C7" i="3"/>
  <c r="D6" i="3"/>
  <c r="C6" i="3"/>
  <c r="D5" i="3"/>
  <c r="C5" i="3"/>
  <c r="D4" i="3"/>
  <c r="C4" i="3"/>
  <c r="E17" i="1"/>
  <c r="H9" i="2"/>
  <c r="J9" i="2"/>
  <c r="N9" i="2"/>
  <c r="K9" i="2"/>
  <c r="G9" i="2"/>
  <c r="F9" i="2"/>
  <c r="O9" i="2" l="1"/>
  <c r="P9" i="2" s="1"/>
  <c r="C10" i="1" s="1"/>
</calcChain>
</file>

<file path=xl/comments1.xml><?xml version="1.0" encoding="utf-8"?>
<comments xmlns="http://schemas.openxmlformats.org/spreadsheetml/2006/main">
  <authors>
    <author>Lam, Christine</author>
  </authors>
  <commentList>
    <comment ref="J4" authorId="0" shapeId="0">
      <text>
        <r>
          <rPr>
            <b/>
            <sz val="8"/>
            <color indexed="81"/>
            <rFont val="Tahoma"/>
            <family val="2"/>
          </rPr>
          <t>Lam, Christine:</t>
        </r>
        <r>
          <rPr>
            <sz val="8"/>
            <color indexed="81"/>
            <rFont val="Tahoma"/>
            <family val="2"/>
          </rPr>
          <t xml:space="preserve">
18-19 remain 0.05% per LACOE letter 3/21/18
</t>
        </r>
      </text>
    </comment>
  </commentList>
</comments>
</file>

<file path=xl/sharedStrings.xml><?xml version="1.0" encoding="utf-8"?>
<sst xmlns="http://schemas.openxmlformats.org/spreadsheetml/2006/main" count="393" uniqueCount="74">
  <si>
    <t>EZ Salary Projection FY 2018-19</t>
  </si>
  <si>
    <t>FTE equal or higher than 50%</t>
  </si>
  <si>
    <t>Description</t>
  </si>
  <si>
    <t>Input</t>
  </si>
  <si>
    <t>EMPLOYEE GROUPS</t>
  </si>
  <si>
    <t>Select employee group</t>
  </si>
  <si>
    <t>UA</t>
  </si>
  <si>
    <t>Enter salary range</t>
  </si>
  <si>
    <t xml:space="preserve"> </t>
  </si>
  <si>
    <t>Enter months of employment</t>
  </si>
  <si>
    <t>Enter FTE percentage</t>
  </si>
  <si>
    <t>MN</t>
  </si>
  <si>
    <t>Management</t>
  </si>
  <si>
    <t>Total Annual Cost</t>
  </si>
  <si>
    <t>CO</t>
  </si>
  <si>
    <t>Confidential</t>
  </si>
  <si>
    <t>Unit A</t>
  </si>
  <si>
    <t>FTE less than 50%</t>
  </si>
  <si>
    <t>UB</t>
  </si>
  <si>
    <t>Unit B</t>
  </si>
  <si>
    <t>http://www.mtsac.edu/hr/salary-schedule.html</t>
  </si>
  <si>
    <t>For questions contact: Christine Lam at Ext. 5428 or clam@mtsac.edu</t>
  </si>
  <si>
    <t>FTE (FULL TIME EQUIVALENT)</t>
  </si>
  <si>
    <t>EMPLOYEE GROUP/RANGE</t>
  </si>
  <si>
    <t>TOTAL</t>
  </si>
  <si>
    <t>STRS</t>
  </si>
  <si>
    <t>PERS</t>
  </si>
  <si>
    <t>OASDI</t>
  </si>
  <si>
    <t>MEDICARE</t>
  </si>
  <si>
    <t>H &amp; W</t>
  </si>
  <si>
    <t>SUI</t>
  </si>
  <si>
    <t>W/C</t>
  </si>
  <si>
    <t>CASH</t>
  </si>
  <si>
    <t>LARISA*</t>
  </si>
  <si>
    <t>RET BEN</t>
  </si>
  <si>
    <t>GROSS</t>
  </si>
  <si>
    <t>IN LIEU</t>
  </si>
  <si>
    <t>FRINGE</t>
  </si>
  <si>
    <t>SALARIES</t>
  </si>
  <si>
    <t>(CIL)</t>
  </si>
  <si>
    <t>BENEFITS</t>
  </si>
  <si>
    <t>AND BEN</t>
  </si>
  <si>
    <t>varies</t>
  </si>
  <si>
    <t>Account Codes:</t>
  </si>
  <si>
    <t>PERSONNEL TYPE</t>
  </si>
  <si>
    <t>BENEFITS PAID (ASSUMPTION)</t>
  </si>
  <si>
    <t>CLASSIFIED FULL TIME</t>
  </si>
  <si>
    <t>PERS, OASDHI, MEDICARE SUI, W/C, CIL, RET BEN</t>
  </si>
  <si>
    <t>CERTIFICATED FULL TIME</t>
  </si>
  <si>
    <t>STRS, MEDICARE, SUI, W,C, CIL, RET BEN</t>
  </si>
  <si>
    <t>HOURLY</t>
  </si>
  <si>
    <t>MEDICARE, SUI, W/C, LARISA</t>
  </si>
  <si>
    <t>STUDENT HOURLY</t>
  </si>
  <si>
    <t>W/C ONLY</t>
  </si>
  <si>
    <t>OVERTIME CA/CO/SU</t>
  </si>
  <si>
    <t>OASDHI, MEDICARE, SUI, W,C</t>
  </si>
  <si>
    <t>CURRENT CIL (HEALTH &amp; WELFARE) RATES 17/18</t>
  </si>
  <si>
    <t>H &amp; W (Annually)</t>
  </si>
  <si>
    <t>Jul-Dec</t>
  </si>
  <si>
    <t>Jan-Jun</t>
  </si>
  <si>
    <t>FACULTY</t>
  </si>
  <si>
    <t>MANAGERS</t>
  </si>
  <si>
    <t xml:space="preserve">   CONFIDENTIAL</t>
  </si>
  <si>
    <t>UNIT A</t>
  </si>
  <si>
    <t>UNIT B</t>
  </si>
  <si>
    <t>Home Tech</t>
  </si>
  <si>
    <t>1040ez</t>
  </si>
  <si>
    <t>All Units at Step 3</t>
  </si>
  <si>
    <t>FY 2017-18</t>
  </si>
  <si>
    <t>FY 2018-19 2.71% and 4% (Average 3.355%)</t>
  </si>
  <si>
    <t>The column titles for this worksheet are in row 1. They span cells B1 to H1 inclusive. The data spans cells B3 through H21. There is information in every cell for column B.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</si>
  <si>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 1. They span cells B1 to P1 inclusive. The data spans cells A9 through P33. There is information in every cell for column A from cell A17 to A22.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</si>
  <si>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 2. They span cells D2 to E2 inclusive. The data spans cells A4 through F300. There is information in every cell for column A.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</si>
  <si>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      For Salary Ranges, please refer to the Human Resources Website/Salary Schedules: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</si>
</sst>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quot;#,##0"/>
    <numFmt numFmtId="165" formatCode="0.000%"/>
    <numFmt numFmtId="166" formatCode="_(* #,##0_);_(* \(#,##0\);_(* &quot;-&quot;??_);_(@_)"/>
    <numFmt numFmtId="167" formatCode="General_)"/>
    <numFmt numFmtId="168" formatCode="#,##0.000"/>
  </numFmts>
  <fonts count="22" x14ac:knownFonts="1">
    <font>
      <sz val="11"/>
      <color theme="1"/>
      <name val="Calibri"/>
      <family val="2"/>
      <scheme val="minor"/>
    </font>
    <font>
      <sz val="11"/>
      <color theme="1"/>
      <name val="Calibri"/>
      <family val="2"/>
      <scheme val="minor"/>
    </font>
    <font>
      <u/>
      <sz val="11"/>
      <color theme="10"/>
      <name val="Calibri"/>
      <family val="2"/>
      <scheme val="minor"/>
    </font>
    <font>
      <b/>
      <sz val="18"/>
      <name val="Arial"/>
      <family val="2"/>
    </font>
    <font>
      <sz val="12"/>
      <name val="Arial"/>
      <family val="2"/>
    </font>
    <font>
      <b/>
      <sz val="12"/>
      <name val="Arial"/>
      <family val="2"/>
    </font>
    <font>
      <sz val="14"/>
      <name val="Arial"/>
      <family val="2"/>
    </font>
    <font>
      <b/>
      <sz val="14"/>
      <name val="Arial"/>
      <family val="2"/>
    </font>
    <font>
      <sz val="10"/>
      <name val="Arial"/>
      <family val="2"/>
    </font>
    <font>
      <b/>
      <i/>
      <sz val="10"/>
      <color rgb="FF0000FF"/>
      <name val="Arial"/>
      <family val="2"/>
    </font>
    <font>
      <b/>
      <sz val="14"/>
      <color rgb="FFFF0000"/>
      <name val="Arial"/>
      <family val="2"/>
    </font>
    <font>
      <b/>
      <sz val="10"/>
      <name val="Arial"/>
      <family val="2"/>
    </font>
    <font>
      <b/>
      <i/>
      <sz val="10"/>
      <name val="Arial"/>
      <family val="2"/>
    </font>
    <font>
      <u/>
      <sz val="10"/>
      <name val="Arial"/>
      <family val="2"/>
    </font>
    <font>
      <b/>
      <sz val="8"/>
      <color indexed="81"/>
      <name val="Tahoma"/>
      <family val="2"/>
    </font>
    <font>
      <sz val="8"/>
      <color indexed="81"/>
      <name val="Tahoma"/>
      <family val="2"/>
    </font>
    <font>
      <sz val="10"/>
      <color indexed="8"/>
      <name val="Courier"/>
      <family val="3"/>
    </font>
    <font>
      <sz val="10"/>
      <color indexed="8"/>
      <name val="Arial"/>
      <family val="2"/>
    </font>
    <font>
      <b/>
      <sz val="10"/>
      <color indexed="8"/>
      <name val="ARIAL"/>
      <family val="2"/>
    </font>
    <font>
      <sz val="10"/>
      <color indexed="29"/>
      <name val="Arial"/>
      <family val="2"/>
    </font>
    <font>
      <sz val="12"/>
      <color theme="0"/>
      <name val="Calibri"/>
      <family val="2"/>
      <scheme val="minor"/>
    </font>
    <font>
      <b/>
      <sz val="10"/>
      <color theme="0"/>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indexed="22"/>
        <bgColor indexed="64"/>
      </patternFill>
    </fill>
  </fills>
  <borders count="22">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FF0000"/>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8" fillId="0" borderId="0"/>
    <xf numFmtId="167" fontId="16" fillId="0" borderId="0"/>
    <xf numFmtId="43" fontId="16" fillId="0" borderId="0" applyFont="0" applyFill="0" applyBorder="0" applyAlignment="0" applyProtection="0"/>
  </cellStyleXfs>
  <cellXfs count="133">
    <xf numFmtId="0" fontId="0" fillId="0" borderId="0" xfId="0"/>
    <xf numFmtId="0" fontId="4" fillId="0" borderId="0" xfId="0" applyFont="1"/>
    <xf numFmtId="0" fontId="4" fillId="0" borderId="0" xfId="0" applyFont="1" applyAlignment="1">
      <alignment horizontal="center"/>
    </xf>
    <xf numFmtId="0" fontId="5" fillId="0" borderId="0" xfId="0" applyFont="1"/>
    <xf numFmtId="0" fontId="6" fillId="0" borderId="0" xfId="0" applyFont="1"/>
    <xf numFmtId="0" fontId="6" fillId="3" borderId="4" xfId="0" applyFont="1" applyFill="1" applyBorder="1"/>
    <xf numFmtId="0" fontId="7" fillId="3" borderId="5" xfId="0" applyFont="1" applyFill="1" applyBorder="1" applyAlignment="1">
      <alignment horizontal="center"/>
    </xf>
    <xf numFmtId="0" fontId="6" fillId="3" borderId="9" xfId="0" applyFont="1" applyFill="1" applyBorder="1"/>
    <xf numFmtId="0" fontId="6" fillId="0" borderId="10" xfId="0" applyFont="1" applyBorder="1" applyAlignment="1" applyProtection="1">
      <alignment horizontal="center"/>
      <protection locked="0"/>
    </xf>
    <xf numFmtId="0" fontId="7" fillId="0" borderId="6" xfId="0" applyFont="1" applyBorder="1"/>
    <xf numFmtId="0" fontId="6" fillId="0" borderId="7" xfId="4" applyFont="1" applyBorder="1"/>
    <xf numFmtId="0" fontId="7" fillId="0" borderId="7" xfId="0" applyFont="1" applyBorder="1" applyAlignment="1">
      <alignment horizontal="left"/>
    </xf>
    <xf numFmtId="0" fontId="6" fillId="0" borderId="8" xfId="0" applyFont="1" applyBorder="1"/>
    <xf numFmtId="0" fontId="7" fillId="0" borderId="9" xfId="0" applyFont="1" applyBorder="1"/>
    <xf numFmtId="0" fontId="6" fillId="0" borderId="0" xfId="4" applyFont="1"/>
    <xf numFmtId="0" fontId="5" fillId="0" borderId="10" xfId="0" applyFont="1" applyBorder="1" applyAlignment="1">
      <alignment horizontal="left"/>
    </xf>
    <xf numFmtId="0" fontId="6" fillId="3" borderId="11" xfId="0" applyFont="1" applyFill="1" applyBorder="1"/>
    <xf numFmtId="10" fontId="6" fillId="0" borderId="12" xfId="2" applyNumberFormat="1" applyFont="1" applyBorder="1" applyAlignment="1" applyProtection="1">
      <alignment horizontal="center"/>
      <protection locked="0"/>
    </xf>
    <xf numFmtId="0" fontId="6" fillId="4" borderId="6" xfId="0" applyFont="1" applyFill="1" applyBorder="1"/>
    <xf numFmtId="0" fontId="6" fillId="4" borderId="8" xfId="0" applyFont="1" applyFill="1" applyBorder="1" applyAlignment="1">
      <alignment horizontal="center"/>
    </xf>
    <xf numFmtId="0" fontId="7" fillId="4" borderId="11" xfId="0" applyFont="1" applyFill="1" applyBorder="1"/>
    <xf numFmtId="164" fontId="7" fillId="4" borderId="12" xfId="0" applyNumberFormat="1" applyFont="1" applyFill="1" applyBorder="1" applyAlignment="1">
      <alignment horizontal="center"/>
    </xf>
    <xf numFmtId="0" fontId="6" fillId="0" borderId="10" xfId="4" applyFont="1" applyBorder="1"/>
    <xf numFmtId="0" fontId="6" fillId="0" borderId="0" xfId="0" applyFont="1" applyAlignment="1">
      <alignment horizontal="center"/>
    </xf>
    <xf numFmtId="0" fontId="6" fillId="0" borderId="0" xfId="0" applyFont="1" applyAlignment="1">
      <alignment vertical="center"/>
    </xf>
    <xf numFmtId="0" fontId="6" fillId="0" borderId="10" xfId="4" applyFont="1" applyBorder="1" applyAlignment="1">
      <alignment vertical="center"/>
    </xf>
    <xf numFmtId="0" fontId="6" fillId="6" borderId="4" xfId="0" applyFont="1" applyFill="1" applyBorder="1"/>
    <xf numFmtId="0" fontId="7" fillId="6" borderId="5" xfId="0" applyFont="1" applyFill="1" applyBorder="1" applyAlignment="1">
      <alignment horizontal="center"/>
    </xf>
    <xf numFmtId="0" fontId="6" fillId="0" borderId="10" xfId="0" applyFont="1" applyBorder="1"/>
    <xf numFmtId="0" fontId="6" fillId="6" borderId="9" xfId="0" applyFont="1" applyFill="1" applyBorder="1"/>
    <xf numFmtId="0" fontId="9" fillId="0" borderId="0" xfId="0" applyFont="1"/>
    <xf numFmtId="0" fontId="7" fillId="0" borderId="11" xfId="0" applyFont="1" applyBorder="1"/>
    <xf numFmtId="0" fontId="6" fillId="0" borderId="1" xfId="4" applyFont="1" applyBorder="1"/>
    <xf numFmtId="0" fontId="2" fillId="0" borderId="1" xfId="3" applyBorder="1"/>
    <xf numFmtId="0" fontId="9" fillId="0" borderId="12" xfId="0" applyFont="1" applyBorder="1"/>
    <xf numFmtId="0" fontId="6" fillId="6" borderId="11" xfId="0" applyFont="1" applyFill="1" applyBorder="1"/>
    <xf numFmtId="0" fontId="10" fillId="0" borderId="0" xfId="0" applyFont="1"/>
    <xf numFmtId="0" fontId="7" fillId="0" borderId="0" xfId="0" applyFont="1"/>
    <xf numFmtId="0" fontId="6" fillId="0" borderId="0" xfId="0" quotePrefix="1" applyFont="1"/>
    <xf numFmtId="0" fontId="11" fillId="0" borderId="0" xfId="0" applyFont="1" applyAlignment="1">
      <alignment horizontal="center"/>
    </xf>
    <xf numFmtId="0" fontId="11" fillId="4" borderId="0" xfId="0" applyFont="1" applyFill="1" applyAlignment="1">
      <alignment horizontal="center"/>
    </xf>
    <xf numFmtId="0" fontId="11" fillId="4" borderId="13" xfId="0" applyFont="1" applyFill="1" applyBorder="1" applyAlignment="1">
      <alignment horizontal="center"/>
    </xf>
    <xf numFmtId="9" fontId="11" fillId="4" borderId="14" xfId="0" applyNumberFormat="1" applyFont="1" applyFill="1" applyBorder="1" applyAlignment="1">
      <alignment horizontal="center"/>
    </xf>
    <xf numFmtId="0" fontId="11" fillId="4" borderId="14" xfId="0" applyFont="1" applyFill="1" applyBorder="1" applyAlignment="1">
      <alignment horizontal="center"/>
    </xf>
    <xf numFmtId="0" fontId="12" fillId="4" borderId="14" xfId="0" applyFont="1" applyFill="1" applyBorder="1" applyAlignment="1">
      <alignment horizontal="center"/>
    </xf>
    <xf numFmtId="0" fontId="12" fillId="4" borderId="0" xfId="0" applyFont="1" applyFill="1" applyAlignment="1">
      <alignment horizontal="right"/>
    </xf>
    <xf numFmtId="10" fontId="11" fillId="4" borderId="15" xfId="0" applyNumberFormat="1" applyFont="1" applyFill="1" applyBorder="1"/>
    <xf numFmtId="165" fontId="11" fillId="4" borderId="15" xfId="0" applyNumberFormat="1" applyFont="1" applyFill="1" applyBorder="1"/>
    <xf numFmtId="165" fontId="11" fillId="4" borderId="0" xfId="0" applyNumberFormat="1" applyFont="1" applyFill="1"/>
    <xf numFmtId="0" fontId="12" fillId="4" borderId="15" xfId="0" applyFont="1" applyFill="1" applyBorder="1" applyAlignment="1">
      <alignment horizontal="center"/>
    </xf>
    <xf numFmtId="0" fontId="8" fillId="4" borderId="15" xfId="0" applyFont="1" applyFill="1" applyBorder="1" applyAlignment="1">
      <alignment horizontal="center"/>
    </xf>
    <xf numFmtId="4" fontId="8" fillId="0" borderId="16" xfId="0" applyNumberFormat="1" applyFont="1" applyBorder="1" applyAlignment="1">
      <alignment horizontal="center"/>
    </xf>
    <xf numFmtId="0" fontId="12" fillId="0" borderId="17" xfId="0" applyFont="1" applyBorder="1" applyAlignment="1">
      <alignment horizontal="right"/>
    </xf>
    <xf numFmtId="0" fontId="11" fillId="0" borderId="17"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4" fontId="8" fillId="0" borderId="0" xfId="0" applyNumberFormat="1" applyFont="1" applyAlignment="1">
      <alignment horizontal="center"/>
    </xf>
    <xf numFmtId="4" fontId="0" fillId="0" borderId="0" xfId="0" applyNumberFormat="1"/>
    <xf numFmtId="0" fontId="8" fillId="0" borderId="0" xfId="0" applyFont="1" applyAlignment="1">
      <alignment horizontal="right"/>
    </xf>
    <xf numFmtId="0" fontId="11" fillId="0" borderId="0" xfId="0" quotePrefix="1" applyFont="1" applyAlignment="1">
      <alignment horizontal="center"/>
    </xf>
    <xf numFmtId="166" fontId="0" fillId="0" borderId="0" xfId="1" applyNumberFormat="1" applyFont="1"/>
    <xf numFmtId="17" fontId="8" fillId="2" borderId="0" xfId="0" applyNumberFormat="1" applyFont="1" applyFill="1" applyAlignment="1">
      <alignment horizontal="center"/>
    </xf>
    <xf numFmtId="4" fontId="8" fillId="2" borderId="0" xfId="0" applyNumberFormat="1" applyFont="1" applyFill="1" applyAlignment="1">
      <alignment horizontal="center"/>
    </xf>
    <xf numFmtId="166" fontId="8" fillId="2" borderId="0" xfId="1" applyNumberFormat="1" applyFont="1" applyFill="1" applyAlignment="1">
      <alignment horizontal="center"/>
    </xf>
    <xf numFmtId="3" fontId="0" fillId="2" borderId="0" xfId="0" applyNumberFormat="1" applyFill="1"/>
    <xf numFmtId="164" fontId="0" fillId="2" borderId="0" xfId="0" applyNumberFormat="1" applyFill="1"/>
    <xf numFmtId="17" fontId="8" fillId="0" borderId="0" xfId="0" applyNumberFormat="1" applyFont="1" applyAlignment="1">
      <alignment horizontal="center"/>
    </xf>
    <xf numFmtId="166" fontId="8" fillId="0" borderId="0" xfId="1" applyNumberFormat="1" applyFont="1" applyAlignment="1">
      <alignment horizontal="center"/>
    </xf>
    <xf numFmtId="3" fontId="0" fillId="0" borderId="0" xfId="0" applyNumberFormat="1"/>
    <xf numFmtId="17" fontId="8" fillId="5" borderId="0" xfId="0" applyNumberFormat="1" applyFont="1" applyFill="1" applyAlignment="1">
      <alignment horizontal="center"/>
    </xf>
    <xf numFmtId="4" fontId="8" fillId="5" borderId="0" xfId="0" applyNumberFormat="1" applyFont="1" applyFill="1" applyAlignment="1">
      <alignment horizontal="center"/>
    </xf>
    <xf numFmtId="166" fontId="8" fillId="5" borderId="0" xfId="1" applyNumberFormat="1" applyFont="1" applyFill="1" applyAlignment="1">
      <alignment horizontal="center"/>
    </xf>
    <xf numFmtId="3" fontId="0" fillId="5" borderId="0" xfId="0" applyNumberFormat="1" applyFill="1"/>
    <xf numFmtId="164" fontId="0" fillId="5" borderId="0" xfId="0" applyNumberFormat="1" applyFill="1"/>
    <xf numFmtId="0" fontId="0" fillId="0" borderId="0" xfId="0" applyAlignment="1">
      <alignment horizontal="center"/>
    </xf>
    <xf numFmtId="0" fontId="0" fillId="7" borderId="19" xfId="0" applyFill="1" applyBorder="1" applyAlignment="1">
      <alignment horizontal="center"/>
    </xf>
    <xf numFmtId="0" fontId="8" fillId="0" borderId="0" xfId="0" applyFont="1"/>
    <xf numFmtId="4" fontId="8" fillId="0" borderId="0" xfId="0" applyNumberFormat="1" applyFont="1"/>
    <xf numFmtId="0" fontId="0" fillId="0" borderId="19" xfId="0" applyBorder="1" applyAlignment="1">
      <alignment horizontal="left"/>
    </xf>
    <xf numFmtId="0" fontId="0" fillId="0" borderId="16" xfId="0" applyBorder="1"/>
    <xf numFmtId="0" fontId="0" fillId="0" borderId="18" xfId="0" applyBorder="1"/>
    <xf numFmtId="0" fontId="0" fillId="0" borderId="19" xfId="0" applyBorder="1"/>
    <xf numFmtId="0" fontId="8" fillId="0" borderId="19" xfId="0" applyFont="1" applyBorder="1"/>
    <xf numFmtId="0" fontId="8" fillId="0" borderId="16" xfId="0" applyFont="1" applyBorder="1"/>
    <xf numFmtId="4" fontId="11" fillId="0" borderId="20" xfId="0" applyNumberFormat="1" applyFont="1" applyBorder="1" applyAlignment="1">
      <alignment horizontal="right"/>
    </xf>
    <xf numFmtId="0" fontId="13" fillId="0" borderId="0" xfId="0" applyFont="1" applyAlignment="1">
      <alignment horizontal="center"/>
    </xf>
    <xf numFmtId="0" fontId="8" fillId="0" borderId="0" xfId="0" applyFont="1" applyAlignment="1">
      <alignment horizontal="center"/>
    </xf>
    <xf numFmtId="0" fontId="8" fillId="0" borderId="0" xfId="0" applyFont="1" applyAlignment="1">
      <alignment horizontal="left"/>
    </xf>
    <xf numFmtId="4" fontId="11" fillId="0" borderId="0" xfId="0" applyNumberFormat="1" applyFont="1" applyAlignment="1">
      <alignment horizontal="right"/>
    </xf>
    <xf numFmtId="4" fontId="11" fillId="0" borderId="0" xfId="0" applyNumberFormat="1" applyFont="1" applyAlignment="1">
      <alignment horizontal="left"/>
    </xf>
    <xf numFmtId="167" fontId="17" fillId="0" borderId="0" xfId="5" applyFont="1"/>
    <xf numFmtId="168" fontId="17" fillId="0" borderId="0" xfId="5" applyNumberFormat="1" applyFont="1"/>
    <xf numFmtId="43" fontId="0" fillId="0" borderId="0" xfId="6" applyFont="1"/>
    <xf numFmtId="49" fontId="16" fillId="0" borderId="0" xfId="5" applyNumberFormat="1"/>
    <xf numFmtId="43" fontId="11" fillId="0" borderId="0" xfId="6" applyFont="1"/>
    <xf numFmtId="43" fontId="18" fillId="0" borderId="0" xfId="6" applyFont="1" applyAlignment="1">
      <alignment horizontal="center"/>
    </xf>
    <xf numFmtId="49" fontId="18" fillId="0" borderId="0" xfId="5" applyNumberFormat="1" applyFont="1" applyAlignment="1">
      <alignment horizontal="center"/>
    </xf>
    <xf numFmtId="1" fontId="18" fillId="0" borderId="0" xfId="5" applyNumberFormat="1" applyFont="1"/>
    <xf numFmtId="43" fontId="17" fillId="0" borderId="0" xfId="6" applyFont="1"/>
    <xf numFmtId="43" fontId="18" fillId="0" borderId="0" xfId="6" applyFont="1" applyAlignment="1">
      <alignment horizontal="left"/>
    </xf>
    <xf numFmtId="49" fontId="19" fillId="0" borderId="0" xfId="5" applyNumberFormat="1" applyFont="1"/>
    <xf numFmtId="1" fontId="18" fillId="0" borderId="21" xfId="5" applyNumberFormat="1" applyFont="1" applyBorder="1"/>
    <xf numFmtId="49" fontId="17" fillId="0" borderId="0" xfId="5" applyNumberFormat="1" applyFont="1"/>
    <xf numFmtId="43" fontId="17" fillId="0" borderId="0" xfId="1" applyFont="1"/>
    <xf numFmtId="0" fontId="20" fillId="0" borderId="0" xfId="0" applyFont="1"/>
    <xf numFmtId="0" fontId="21" fillId="0" borderId="0" xfId="0" applyFont="1" applyAlignment="1">
      <alignment horizontal="center"/>
    </xf>
    <xf numFmtId="0" fontId="5" fillId="0" borderId="9" xfId="0" applyFont="1" applyBorder="1" applyAlignment="1"/>
    <xf numFmtId="0" fontId="5" fillId="0" borderId="0" xfId="0" applyFont="1" applyAlignment="1"/>
    <xf numFmtId="0" fontId="8" fillId="0" borderId="0" xfId="0" applyFont="1" applyAlignment="1"/>
    <xf numFmtId="0" fontId="2" fillId="0" borderId="0" xfId="3" applyAlignment="1">
      <alignment horizontal="center"/>
    </xf>
    <xf numFmtId="0" fontId="2" fillId="0" borderId="10" xfId="3" applyBorder="1" applyAlignment="1">
      <alignment horizontal="center"/>
    </xf>
    <xf numFmtId="0" fontId="3" fillId="0" borderId="1" xfId="0" applyFont="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6" fillId="0" borderId="0" xfId="0" applyFont="1" applyAlignment="1">
      <alignment vertical="center"/>
    </xf>
    <xf numFmtId="0" fontId="6" fillId="0" borderId="10" xfId="0" applyFont="1" applyBorder="1" applyAlignment="1">
      <alignment vertic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13" xfId="0" applyFont="1" applyBorder="1" applyAlignment="1">
      <alignment horizontal="center" wrapText="1"/>
    </xf>
    <xf numFmtId="0" fontId="11" fillId="0" borderId="14" xfId="0" applyFont="1" applyBorder="1" applyAlignment="1">
      <alignment horizontal="center" wrapText="1"/>
    </xf>
    <xf numFmtId="0" fontId="11" fillId="0" borderId="15" xfId="0" applyFont="1" applyBorder="1" applyAlignment="1">
      <alignment horizontal="center" wrapText="1"/>
    </xf>
    <xf numFmtId="0" fontId="8" fillId="7" borderId="16" xfId="0" applyFont="1" applyFill="1" applyBorder="1" applyAlignment="1">
      <alignment horizontal="center"/>
    </xf>
    <xf numFmtId="0" fontId="8" fillId="7" borderId="18" xfId="0" applyFont="1" applyFill="1" applyBorder="1" applyAlignment="1">
      <alignment horizontal="center"/>
    </xf>
    <xf numFmtId="0" fontId="9" fillId="0" borderId="0" xfId="0" applyFont="1" applyAlignment="1">
      <alignment horizontal="center"/>
    </xf>
  </cellXfs>
  <cellStyles count="7">
    <cellStyle name="Comma" xfId="1" builtinId="3"/>
    <cellStyle name="Comma 2" xfId="6"/>
    <cellStyle name="Hyperlink" xfId="3" builtinId="8"/>
    <cellStyle name="Normal" xfId="0" builtinId="0"/>
    <cellStyle name="Normal 2" xfId="4"/>
    <cellStyle name="Normal 3"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tsac.edu/hr/salary-schedule.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tabSelected="1" topLeftCell="A2" zoomScale="120" zoomScaleNormal="120" workbookViewId="0">
      <selection activeCell="H8" sqref="H8:H9"/>
    </sheetView>
  </sheetViews>
  <sheetFormatPr defaultRowHeight="14.4" x14ac:dyDescent="0.3"/>
  <cols>
    <col min="1" max="1" width="9.33203125" customWidth="1"/>
    <col min="2" max="2" width="64.5546875" bestFit="1" customWidth="1"/>
    <col min="3" max="3" width="13" bestFit="1" customWidth="1"/>
    <col min="4" max="4" width="5.21875" customWidth="1"/>
    <col min="5" max="5" width="2" bestFit="1" customWidth="1"/>
    <col min="7" max="7" width="44.5546875" customWidth="1"/>
    <col min="8" max="8" width="17" bestFit="1" customWidth="1"/>
  </cols>
  <sheetData>
    <row r="1" spans="1:8" ht="23.4" thickBot="1" x14ac:dyDescent="0.45">
      <c r="A1" s="104" t="s">
        <v>70</v>
      </c>
      <c r="B1" s="111" t="s">
        <v>0</v>
      </c>
      <c r="C1" s="111"/>
      <c r="D1" s="111"/>
      <c r="E1" s="111"/>
      <c r="F1" s="111"/>
      <c r="G1" s="111"/>
      <c r="H1" s="111"/>
    </row>
    <row r="2" spans="1:8" ht="16.2" thickBot="1" x14ac:dyDescent="0.35">
      <c r="A2" s="1"/>
      <c r="B2" s="1"/>
      <c r="C2" s="2"/>
      <c r="D2" s="1"/>
      <c r="E2" s="3"/>
      <c r="F2" s="1"/>
      <c r="G2" s="1"/>
      <c r="H2" s="1"/>
    </row>
    <row r="3" spans="1:8" ht="18" thickBot="1" x14ac:dyDescent="0.35">
      <c r="A3" s="4"/>
      <c r="B3" s="112" t="s">
        <v>1</v>
      </c>
      <c r="C3" s="113"/>
      <c r="D3" s="4"/>
      <c r="E3" s="3"/>
      <c r="F3" s="3"/>
      <c r="G3" s="4"/>
      <c r="H3" s="4"/>
    </row>
    <row r="4" spans="1:8" ht="18" thickTop="1" x14ac:dyDescent="0.3">
      <c r="A4" s="4"/>
      <c r="B4" s="5" t="s">
        <v>2</v>
      </c>
      <c r="C4" s="6" t="s">
        <v>3</v>
      </c>
      <c r="D4" s="4"/>
      <c r="E4" s="114" t="s">
        <v>4</v>
      </c>
      <c r="F4" s="115"/>
      <c r="G4" s="115"/>
      <c r="H4" s="116"/>
    </row>
    <row r="5" spans="1:8" ht="18" thickBot="1" x14ac:dyDescent="0.35">
      <c r="A5" s="4"/>
      <c r="B5" s="7" t="s">
        <v>5</v>
      </c>
      <c r="C5" s="8" t="s">
        <v>11</v>
      </c>
      <c r="D5" s="4"/>
      <c r="E5" s="117"/>
      <c r="F5" s="118"/>
      <c r="G5" s="118"/>
      <c r="H5" s="119"/>
    </row>
    <row r="6" spans="1:8" ht="17.399999999999999" x14ac:dyDescent="0.3">
      <c r="A6" s="4"/>
      <c r="B6" s="7" t="s">
        <v>7</v>
      </c>
      <c r="C6" s="8">
        <v>23</v>
      </c>
      <c r="D6" s="4"/>
      <c r="E6" s="9"/>
      <c r="F6" s="10"/>
      <c r="G6" s="11" t="s">
        <v>8</v>
      </c>
      <c r="H6" s="12"/>
    </row>
    <row r="7" spans="1:8" ht="17.399999999999999" x14ac:dyDescent="0.3">
      <c r="A7" s="4"/>
      <c r="B7" s="7" t="s">
        <v>9</v>
      </c>
      <c r="C7" s="8">
        <v>12</v>
      </c>
      <c r="D7" s="4"/>
      <c r="E7" s="13"/>
      <c r="F7" s="14"/>
      <c r="G7" s="4"/>
      <c r="H7" s="15"/>
    </row>
    <row r="8" spans="1:8" ht="18" thickBot="1" x14ac:dyDescent="0.35">
      <c r="A8" s="4"/>
      <c r="B8" s="16" t="s">
        <v>10</v>
      </c>
      <c r="C8" s="17">
        <v>1</v>
      </c>
      <c r="D8" s="4"/>
      <c r="E8" s="13"/>
      <c r="F8" s="4"/>
      <c r="G8" s="120" t="s">
        <v>11</v>
      </c>
      <c r="H8" s="121" t="s">
        <v>12</v>
      </c>
    </row>
    <row r="9" spans="1:8" ht="17.399999999999999" x14ac:dyDescent="0.3">
      <c r="A9" s="4"/>
      <c r="B9" s="18"/>
      <c r="C9" s="19"/>
      <c r="D9" s="4"/>
      <c r="E9" s="13"/>
      <c r="F9" s="4"/>
      <c r="G9" s="120"/>
      <c r="H9" s="121"/>
    </row>
    <row r="10" spans="1:8" ht="18" thickBot="1" x14ac:dyDescent="0.35">
      <c r="A10" s="4"/>
      <c r="B10" s="20" t="s">
        <v>13</v>
      </c>
      <c r="C10" s="21">
        <f>+'CURRENT BENEFITS - ROUNDING'!P9</f>
        <v>232395.95040401153</v>
      </c>
      <c r="D10" s="4"/>
      <c r="E10" s="13"/>
      <c r="F10" s="4"/>
      <c r="G10" s="4" t="s">
        <v>14</v>
      </c>
      <c r="H10" s="22" t="s">
        <v>15</v>
      </c>
    </row>
    <row r="11" spans="1:8" ht="18" thickBot="1" x14ac:dyDescent="0.35">
      <c r="A11" s="4"/>
      <c r="B11" s="4"/>
      <c r="C11" s="23"/>
      <c r="D11" s="4"/>
      <c r="E11" s="13"/>
      <c r="F11" s="4"/>
      <c r="G11" s="24" t="s">
        <v>6</v>
      </c>
      <c r="H11" s="25" t="s">
        <v>16</v>
      </c>
    </row>
    <row r="12" spans="1:8" ht="18" thickBot="1" x14ac:dyDescent="0.35">
      <c r="A12" s="4"/>
      <c r="B12" s="122" t="s">
        <v>17</v>
      </c>
      <c r="C12" s="123"/>
      <c r="D12" s="4"/>
      <c r="E12" s="106"/>
      <c r="F12" s="107"/>
      <c r="G12" s="4" t="s">
        <v>18</v>
      </c>
      <c r="H12" s="22" t="s">
        <v>19</v>
      </c>
    </row>
    <row r="13" spans="1:8" ht="18" thickTop="1" x14ac:dyDescent="0.3">
      <c r="A13" s="4"/>
      <c r="B13" s="26" t="s">
        <v>2</v>
      </c>
      <c r="C13" s="27" t="s">
        <v>3</v>
      </c>
      <c r="D13" s="4"/>
      <c r="E13" s="13"/>
      <c r="F13" s="14"/>
      <c r="G13" s="4"/>
      <c r="H13" s="28"/>
    </row>
    <row r="14" spans="1:8" ht="17.399999999999999" x14ac:dyDescent="0.3">
      <c r="A14" s="4"/>
      <c r="B14" s="29" t="s">
        <v>5</v>
      </c>
      <c r="C14" s="8" t="s">
        <v>6</v>
      </c>
      <c r="D14" s="4"/>
      <c r="E14" s="13"/>
      <c r="F14" s="14"/>
      <c r="G14" s="132" t="s">
        <v>73</v>
      </c>
      <c r="H14" s="28"/>
    </row>
    <row r="15" spans="1:8" ht="17.399999999999999" x14ac:dyDescent="0.3">
      <c r="A15" s="4"/>
      <c r="B15" s="29" t="s">
        <v>7</v>
      </c>
      <c r="C15" s="8">
        <v>50</v>
      </c>
      <c r="D15" s="4"/>
      <c r="E15" s="13"/>
      <c r="F15" s="14"/>
      <c r="G15" s="109" t="s">
        <v>20</v>
      </c>
      <c r="H15" s="110"/>
    </row>
    <row r="16" spans="1:8" ht="18" thickBot="1" x14ac:dyDescent="0.35">
      <c r="A16" s="4"/>
      <c r="B16" s="29" t="s">
        <v>9</v>
      </c>
      <c r="C16" s="8">
        <v>12</v>
      </c>
      <c r="D16" s="4"/>
      <c r="E16" s="31"/>
      <c r="F16" s="32"/>
      <c r="G16" s="33"/>
      <c r="H16" s="34"/>
    </row>
    <row r="17" spans="1:8" ht="18" thickBot="1" x14ac:dyDescent="0.35">
      <c r="A17" s="4"/>
      <c r="B17" s="35" t="s">
        <v>10</v>
      </c>
      <c r="C17" s="17">
        <v>0.47499999999999998</v>
      </c>
      <c r="D17" s="4"/>
      <c r="E17" s="36" t="str">
        <f>IF(C17&lt;50%," ","FTE must be less than 50%")</f>
        <v xml:space="preserve"> </v>
      </c>
      <c r="F17" s="4"/>
      <c r="G17" s="4"/>
      <c r="H17" s="4"/>
    </row>
    <row r="18" spans="1:8" ht="17.399999999999999" x14ac:dyDescent="0.3">
      <c r="A18" s="4"/>
      <c r="B18" s="18"/>
      <c r="C18" s="19"/>
      <c r="D18" s="4"/>
      <c r="E18" s="37"/>
      <c r="F18" s="4"/>
      <c r="G18" s="4"/>
      <c r="H18" s="4"/>
    </row>
    <row r="19" spans="1:8" ht="18" thickBot="1" x14ac:dyDescent="0.35">
      <c r="A19" s="4"/>
      <c r="B19" s="20" t="s">
        <v>13</v>
      </c>
      <c r="C19" s="21">
        <f>+'CURRENT BENEFITS - ROUNDING'!P12</f>
        <v>21940</v>
      </c>
      <c r="D19" s="4"/>
      <c r="E19" s="37"/>
      <c r="F19" s="4"/>
      <c r="G19" s="4"/>
      <c r="H19" s="38"/>
    </row>
    <row r="20" spans="1:8" ht="17.399999999999999" x14ac:dyDescent="0.3">
      <c r="A20" s="4"/>
      <c r="B20" s="4"/>
      <c r="C20" s="23"/>
      <c r="D20" s="4"/>
      <c r="E20" s="37"/>
      <c r="F20" s="4"/>
      <c r="G20" s="4"/>
      <c r="H20" s="4"/>
    </row>
    <row r="21" spans="1:8" ht="17.399999999999999" x14ac:dyDescent="0.3">
      <c r="A21" s="4"/>
      <c r="B21" s="30" t="s">
        <v>21</v>
      </c>
      <c r="C21" s="30"/>
      <c r="D21" s="30"/>
      <c r="E21" s="30"/>
      <c r="F21" s="30"/>
      <c r="G21" s="4"/>
      <c r="H21" s="4"/>
    </row>
  </sheetData>
  <mergeCells count="7">
    <mergeCell ref="G15:H15"/>
    <mergeCell ref="B1:H1"/>
    <mergeCell ref="B3:C3"/>
    <mergeCell ref="E4:H5"/>
    <mergeCell ref="G8:G9"/>
    <mergeCell ref="H8:H9"/>
    <mergeCell ref="B12:C12"/>
  </mergeCells>
  <hyperlinks>
    <hyperlink ref="G15" r:id="rId1"/>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'CURRENT BENEFITS - ROUNDING'!$A$26:$A$29</xm:f>
          </x14:formula1>
          <xm:sqref>C14 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showGridLines="0" workbookViewId="0">
      <selection activeCell="B1" sqref="B1:B4"/>
    </sheetView>
  </sheetViews>
  <sheetFormatPr defaultRowHeight="14.4" x14ac:dyDescent="0.3"/>
  <cols>
    <col min="1" max="1" width="22.6640625" bestFit="1" customWidth="1"/>
    <col min="2" max="2" width="46.5546875" bestFit="1" customWidth="1"/>
    <col min="3" max="3" width="25.88671875" bestFit="1" customWidth="1"/>
    <col min="4" max="4" width="15.6640625" bestFit="1" customWidth="1"/>
    <col min="5" max="5" width="7.33203125" bestFit="1" customWidth="1"/>
    <col min="6" max="6" width="8" bestFit="1" customWidth="1"/>
    <col min="7" max="7" width="7" bestFit="1" customWidth="1"/>
    <col min="8" max="8" width="10.5546875" bestFit="1" customWidth="1"/>
    <col min="9" max="9" width="6.5546875" hidden="1" customWidth="1"/>
    <col min="10" max="11" width="7" bestFit="1" customWidth="1"/>
    <col min="12" max="12" width="7.5546875" bestFit="1" customWidth="1"/>
    <col min="13" max="13" width="8.5546875" bestFit="1" customWidth="1"/>
    <col min="14" max="14" width="8.88671875" bestFit="1" customWidth="1"/>
    <col min="15" max="15" width="10" bestFit="1" customWidth="1"/>
    <col min="16" max="16" width="10.33203125" bestFit="1" customWidth="1"/>
  </cols>
  <sheetData>
    <row r="1" spans="1:16" x14ac:dyDescent="0.3">
      <c r="A1" s="105" t="s">
        <v>71</v>
      </c>
      <c r="B1" s="124" t="s">
        <v>22</v>
      </c>
      <c r="C1" s="127" t="s">
        <v>23</v>
      </c>
      <c r="D1" s="40" t="s">
        <v>24</v>
      </c>
      <c r="E1" s="41" t="s">
        <v>25</v>
      </c>
      <c r="F1" s="41" t="s">
        <v>26</v>
      </c>
      <c r="G1" s="41" t="s">
        <v>27</v>
      </c>
      <c r="H1" s="41" t="s">
        <v>28</v>
      </c>
      <c r="I1" s="40" t="s">
        <v>29</v>
      </c>
      <c r="J1" s="41" t="s">
        <v>30</v>
      </c>
      <c r="K1" s="41" t="s">
        <v>31</v>
      </c>
      <c r="L1" s="41" t="s">
        <v>32</v>
      </c>
      <c r="M1" s="41" t="s">
        <v>33</v>
      </c>
      <c r="N1" s="41" t="s">
        <v>34</v>
      </c>
      <c r="O1" s="41" t="s">
        <v>24</v>
      </c>
      <c r="P1" s="41" t="s">
        <v>24</v>
      </c>
    </row>
    <row r="2" spans="1:16" x14ac:dyDescent="0.3">
      <c r="A2" s="39"/>
      <c r="B2" s="125"/>
      <c r="C2" s="128"/>
      <c r="D2" s="40" t="s">
        <v>35</v>
      </c>
      <c r="E2" s="42"/>
      <c r="F2" s="43" t="s">
        <v>8</v>
      </c>
      <c r="G2" s="43"/>
      <c r="H2" s="43"/>
      <c r="I2" s="40"/>
      <c r="J2" s="43"/>
      <c r="K2" s="43"/>
      <c r="L2" s="43" t="s">
        <v>36</v>
      </c>
      <c r="M2" s="42"/>
      <c r="N2" s="43"/>
      <c r="O2" s="43" t="s">
        <v>37</v>
      </c>
      <c r="P2" s="43" t="s">
        <v>38</v>
      </c>
    </row>
    <row r="3" spans="1:16" x14ac:dyDescent="0.3">
      <c r="A3" s="39"/>
      <c r="B3" s="125"/>
      <c r="C3" s="128"/>
      <c r="D3" s="40" t="s">
        <v>38</v>
      </c>
      <c r="E3" s="43"/>
      <c r="F3" s="43"/>
      <c r="G3" s="43"/>
      <c r="H3" s="43"/>
      <c r="I3" s="40"/>
      <c r="J3" s="43"/>
      <c r="K3" s="43"/>
      <c r="L3" s="44" t="s">
        <v>39</v>
      </c>
      <c r="M3" s="43"/>
      <c r="N3" s="43"/>
      <c r="O3" s="43" t="s">
        <v>40</v>
      </c>
      <c r="P3" s="43" t="s">
        <v>41</v>
      </c>
    </row>
    <row r="4" spans="1:16" x14ac:dyDescent="0.3">
      <c r="A4" s="86"/>
      <c r="B4" s="126"/>
      <c r="C4" s="129"/>
      <c r="D4" s="45" t="s">
        <v>8</v>
      </c>
      <c r="E4" s="46">
        <v>0.1628</v>
      </c>
      <c r="F4" s="47">
        <v>0.18062</v>
      </c>
      <c r="G4" s="47">
        <v>6.2E-2</v>
      </c>
      <c r="H4" s="47">
        <v>1.4500000000000001E-2</v>
      </c>
      <c r="I4" s="48" t="s">
        <v>8</v>
      </c>
      <c r="J4" s="46">
        <v>5.0000000000000001E-4</v>
      </c>
      <c r="K4" s="47">
        <v>1.38E-2</v>
      </c>
      <c r="L4" s="49" t="s">
        <v>42</v>
      </c>
      <c r="M4" s="47">
        <v>0.03</v>
      </c>
      <c r="N4" s="46">
        <v>0</v>
      </c>
      <c r="O4" s="50"/>
      <c r="P4" s="50"/>
    </row>
    <row r="5" spans="1:16" x14ac:dyDescent="0.3">
      <c r="A5" s="86"/>
      <c r="B5" s="86"/>
      <c r="C5" s="51"/>
      <c r="D5" s="52" t="s">
        <v>43</v>
      </c>
      <c r="E5" s="53">
        <v>311000</v>
      </c>
      <c r="F5" s="53">
        <v>321000</v>
      </c>
      <c r="G5" s="53">
        <v>331000</v>
      </c>
      <c r="H5" s="53">
        <v>335000</v>
      </c>
      <c r="I5" s="53">
        <v>34000</v>
      </c>
      <c r="J5" s="53">
        <v>351000</v>
      </c>
      <c r="K5" s="53">
        <v>361000</v>
      </c>
      <c r="L5" s="53">
        <v>371000</v>
      </c>
      <c r="M5" s="53">
        <v>381000</v>
      </c>
      <c r="N5" s="53">
        <v>391000</v>
      </c>
      <c r="O5" s="54"/>
      <c r="P5" s="55"/>
    </row>
    <row r="6" spans="1:16" x14ac:dyDescent="0.3">
      <c r="A6" s="86"/>
      <c r="B6" s="86"/>
      <c r="C6" s="56"/>
      <c r="D6" s="86"/>
      <c r="E6" s="57"/>
      <c r="F6" s="57"/>
      <c r="G6" s="57"/>
      <c r="H6" s="57"/>
      <c r="I6" s="57"/>
      <c r="J6" s="57"/>
      <c r="K6" s="57"/>
      <c r="L6" s="57"/>
      <c r="M6" s="57"/>
      <c r="N6" s="57"/>
      <c r="O6" s="57"/>
      <c r="P6" s="57"/>
    </row>
    <row r="8" spans="1:16" x14ac:dyDescent="0.3">
      <c r="A8" s="58"/>
      <c r="B8" s="59"/>
      <c r="C8" s="58"/>
      <c r="D8" s="60"/>
      <c r="E8" s="57"/>
      <c r="F8" s="57"/>
      <c r="G8" s="57"/>
      <c r="H8" s="57"/>
      <c r="I8" s="57"/>
      <c r="J8" s="57"/>
      <c r="K8" s="57"/>
      <c r="L8" s="57"/>
      <c r="M8" s="57"/>
      <c r="N8" s="57"/>
      <c r="O8" s="57"/>
      <c r="P8" s="57"/>
    </row>
    <row r="9" spans="1:16" x14ac:dyDescent="0.3">
      <c r="A9" s="86" t="s">
        <v>8</v>
      </c>
      <c r="B9" s="61" t="s">
        <v>1</v>
      </c>
      <c r="C9" s="62" t="str">
        <f>CONCATENATE('EZ Projection'!C5,"-",'EZ Projection'!C6)</f>
        <v>MN-23</v>
      </c>
      <c r="D9" s="63">
        <f>IF('EZ Projection'!C5="mn",(VLOOKUP(C9,Tables!C:D,2,FALSE)*'EZ Projection'!C8*'EZ Projection'!C7+'CURRENT BENEFITS - ROUNDING'!C33),VLOOKUP(C9,Tables!C:D,2,FALSE)*'EZ Projection'!C8*'EZ Projection'!C7)</f>
        <v>176544.95040401153</v>
      </c>
      <c r="E9" s="64"/>
      <c r="F9" s="64">
        <f>ROUNDUP($D9*F$4,0)</f>
        <v>31888</v>
      </c>
      <c r="G9" s="64">
        <f>ROUNDUP($D9*G$4,0)</f>
        <v>10946</v>
      </c>
      <c r="H9" s="64">
        <f>ROUNDUP(($D9*H$4)+($M9*H$4),0)</f>
        <v>2560</v>
      </c>
      <c r="I9" s="64"/>
      <c r="J9" s="64">
        <f>ROUNDUP($D9*J$4,0)</f>
        <v>89</v>
      </c>
      <c r="K9" s="64">
        <f>ROUNDUP($D9*K$4,0)</f>
        <v>2437</v>
      </c>
      <c r="L9" s="64">
        <f>ROUNDUP(VLOOKUP('EZ Projection'!C5,$A$26:$C$29,3,FALSE)*'EZ Projection'!C8,0)/12*'EZ Projection'!C7</f>
        <v>7931</v>
      </c>
      <c r="M9" s="64">
        <v>0</v>
      </c>
      <c r="N9" s="64">
        <f t="shared" ref="N9:N12" si="0">ROUND($D9*N$4,0)</f>
        <v>0</v>
      </c>
      <c r="O9" s="64">
        <f t="shared" ref="O9" si="1">SUM(E9:N9)</f>
        <v>55851</v>
      </c>
      <c r="P9" s="65">
        <f t="shared" ref="P9" si="2">SUM(D9,O9)</f>
        <v>232395.95040401153</v>
      </c>
    </row>
    <row r="10" spans="1:16" x14ac:dyDescent="0.3">
      <c r="A10" s="86"/>
      <c r="B10" s="66"/>
      <c r="C10" s="56"/>
      <c r="D10" s="67"/>
      <c r="E10" s="68"/>
      <c r="F10" s="68"/>
      <c r="G10" s="68"/>
      <c r="H10" s="68"/>
      <c r="I10" s="68"/>
      <c r="J10" s="68"/>
      <c r="K10" s="68"/>
      <c r="L10" s="68"/>
      <c r="M10" s="68"/>
      <c r="N10" s="68"/>
      <c r="O10" s="68"/>
      <c r="P10" s="68"/>
    </row>
    <row r="11" spans="1:16" x14ac:dyDescent="0.3">
      <c r="A11" s="39"/>
      <c r="B11" s="86"/>
      <c r="C11" s="56"/>
      <c r="D11" s="67"/>
      <c r="E11" s="68"/>
      <c r="F11" s="68"/>
      <c r="G11" s="68"/>
      <c r="H11" s="68"/>
      <c r="I11" s="68"/>
      <c r="J11" s="68"/>
      <c r="K11" s="68"/>
      <c r="L11" s="68"/>
      <c r="M11" s="68"/>
      <c r="N11" s="68"/>
      <c r="O11" s="68"/>
      <c r="P11" s="68"/>
    </row>
    <row r="12" spans="1:16" x14ac:dyDescent="0.3">
      <c r="A12" s="86" t="s">
        <v>8</v>
      </c>
      <c r="B12" s="69" t="s">
        <v>17</v>
      </c>
      <c r="C12" s="70" t="str">
        <f>CONCATENATE('EZ Projection'!C14,"-",'EZ Projection'!C15)</f>
        <v>UA-50</v>
      </c>
      <c r="D12" s="71">
        <f>ROUNDUP(VLOOKUP(C12,Tables!C:D,2,FALSE)*'EZ Projection'!C16*'EZ Projection'!C17,0)</f>
        <v>20238</v>
      </c>
      <c r="E12" s="72"/>
      <c r="F12" s="72"/>
      <c r="G12" s="72"/>
      <c r="H12" s="72">
        <f>ROUNDUP(($D12*H$4)+($M12*H$4),0)</f>
        <v>303</v>
      </c>
      <c r="I12" s="72"/>
      <c r="J12" s="72">
        <f>ROUNDUP($D12*J$4,0)</f>
        <v>11</v>
      </c>
      <c r="K12" s="72">
        <f>ROUNDUP($D12*K$4,0)</f>
        <v>280</v>
      </c>
      <c r="L12" s="72">
        <f>ROUNDUP(IF('EZ Projection'!C14="UA",500,0)/12*'EZ Projection'!C16,0)</f>
        <v>500</v>
      </c>
      <c r="M12" s="72">
        <f>ROUNDUP($D12*M$4,0)</f>
        <v>608</v>
      </c>
      <c r="N12" s="72">
        <f t="shared" si="0"/>
        <v>0</v>
      </c>
      <c r="O12" s="72">
        <f t="shared" ref="O12" si="3">SUM(E12:N12)</f>
        <v>1702</v>
      </c>
      <c r="P12" s="73">
        <f t="shared" ref="P12" si="4">SUM(D12,O12)</f>
        <v>21940</v>
      </c>
    </row>
    <row r="13" spans="1:16" x14ac:dyDescent="0.3">
      <c r="A13" s="39"/>
      <c r="B13" s="59"/>
      <c r="C13" s="56"/>
    </row>
    <row r="14" spans="1:16" x14ac:dyDescent="0.3">
      <c r="A14" s="39"/>
      <c r="B14" s="59"/>
      <c r="C14" s="57"/>
    </row>
    <row r="15" spans="1:16" x14ac:dyDescent="0.3">
      <c r="A15" s="74"/>
      <c r="B15" s="59"/>
      <c r="C15" s="57"/>
    </row>
    <row r="16" spans="1:16" x14ac:dyDescent="0.3">
      <c r="A16" s="74"/>
      <c r="B16" s="59"/>
      <c r="C16" s="57"/>
    </row>
    <row r="17" spans="1:16" x14ac:dyDescent="0.3">
      <c r="A17" s="75" t="s">
        <v>44</v>
      </c>
      <c r="B17" s="130" t="s">
        <v>45</v>
      </c>
      <c r="C17" s="131"/>
      <c r="D17" s="76"/>
      <c r="E17" s="77"/>
      <c r="F17" s="57"/>
      <c r="G17" s="57"/>
      <c r="H17" s="57"/>
      <c r="I17" s="57"/>
      <c r="J17" s="57"/>
      <c r="K17" s="57"/>
      <c r="L17" s="57"/>
      <c r="M17" s="57"/>
      <c r="N17" s="57"/>
      <c r="O17" s="57"/>
      <c r="P17" s="57"/>
    </row>
    <row r="18" spans="1:16" x14ac:dyDescent="0.3">
      <c r="A18" s="78" t="s">
        <v>46</v>
      </c>
      <c r="B18" s="79" t="s">
        <v>47</v>
      </c>
      <c r="C18" s="80"/>
      <c r="E18" s="77"/>
      <c r="F18" s="57"/>
      <c r="G18" s="77"/>
      <c r="H18" s="57"/>
      <c r="I18" s="57"/>
      <c r="J18" s="57"/>
      <c r="K18" s="57"/>
      <c r="L18" s="77"/>
      <c r="M18" s="57"/>
      <c r="N18" s="57"/>
      <c r="O18" s="57"/>
      <c r="P18" s="57"/>
    </row>
    <row r="19" spans="1:16" x14ac:dyDescent="0.3">
      <c r="A19" s="78" t="s">
        <v>48</v>
      </c>
      <c r="B19" s="79" t="s">
        <v>49</v>
      </c>
      <c r="C19" s="80"/>
      <c r="E19" s="57"/>
      <c r="F19" s="57"/>
      <c r="G19" s="57"/>
      <c r="H19" s="57"/>
      <c r="I19" s="57"/>
      <c r="J19" s="57"/>
      <c r="K19" s="57"/>
      <c r="L19" s="57"/>
      <c r="M19" s="57"/>
      <c r="N19" s="57"/>
      <c r="O19" s="57"/>
      <c r="P19" s="57"/>
    </row>
    <row r="20" spans="1:16" x14ac:dyDescent="0.3">
      <c r="A20" s="81" t="s">
        <v>50</v>
      </c>
      <c r="B20" s="79" t="s">
        <v>51</v>
      </c>
      <c r="C20" s="80"/>
      <c r="E20" s="57"/>
      <c r="F20" s="57"/>
      <c r="G20" s="57"/>
      <c r="H20" s="57"/>
      <c r="I20" s="57"/>
      <c r="J20" s="57"/>
      <c r="K20" s="57"/>
      <c r="L20" s="57"/>
      <c r="M20" s="57"/>
      <c r="N20" s="57"/>
      <c r="O20" s="57"/>
      <c r="P20" s="57"/>
    </row>
    <row r="21" spans="1:16" x14ac:dyDescent="0.3">
      <c r="A21" s="81" t="s">
        <v>52</v>
      </c>
      <c r="B21" s="79" t="s">
        <v>53</v>
      </c>
      <c r="C21" s="80"/>
      <c r="E21" s="57"/>
      <c r="F21" s="57"/>
      <c r="G21" s="57"/>
      <c r="H21" s="57"/>
      <c r="I21" s="57"/>
      <c r="J21" s="57"/>
      <c r="K21" s="57"/>
      <c r="L21" s="57"/>
      <c r="M21" s="57"/>
      <c r="N21" s="57"/>
      <c r="O21" s="57"/>
      <c r="P21" s="57"/>
    </row>
    <row r="22" spans="1:16" x14ac:dyDescent="0.3">
      <c r="A22" s="82" t="s">
        <v>54</v>
      </c>
      <c r="B22" s="83" t="s">
        <v>55</v>
      </c>
      <c r="C22" s="80"/>
      <c r="D22" s="57"/>
      <c r="E22" s="57"/>
      <c r="F22" s="57"/>
      <c r="G22" s="57"/>
      <c r="H22" s="57"/>
      <c r="I22" s="57"/>
      <c r="J22" s="57"/>
      <c r="K22" s="57"/>
      <c r="L22" s="57"/>
      <c r="M22" s="57"/>
      <c r="N22" s="57"/>
      <c r="O22" s="57"/>
      <c r="P22" s="57"/>
    </row>
    <row r="23" spans="1:16" x14ac:dyDescent="0.3">
      <c r="B23" s="76" t="s">
        <v>56</v>
      </c>
      <c r="E23" s="57"/>
      <c r="F23" s="57"/>
      <c r="G23" s="57"/>
      <c r="H23" s="57"/>
      <c r="I23" s="57"/>
      <c r="J23" s="57"/>
      <c r="K23" s="57"/>
      <c r="L23" s="57"/>
      <c r="M23" s="57"/>
      <c r="N23" s="57"/>
      <c r="O23" s="57"/>
      <c r="P23" s="57"/>
    </row>
    <row r="24" spans="1:16" x14ac:dyDescent="0.3">
      <c r="B24" s="76"/>
      <c r="C24" s="84" t="s">
        <v>57</v>
      </c>
      <c r="D24" s="85" t="s">
        <v>58</v>
      </c>
      <c r="E24" s="85" t="s">
        <v>59</v>
      </c>
      <c r="F24" s="57"/>
      <c r="G24" s="57"/>
      <c r="H24" s="57"/>
      <c r="I24" s="57"/>
      <c r="J24" s="57"/>
      <c r="K24" s="57"/>
      <c r="L24" s="57"/>
      <c r="M24" s="57"/>
      <c r="N24" s="57"/>
      <c r="O24" s="57"/>
      <c r="P24" s="57"/>
    </row>
    <row r="25" spans="1:16" x14ac:dyDescent="0.3">
      <c r="B25" s="58" t="s">
        <v>60</v>
      </c>
      <c r="C25" s="57">
        <v>12159</v>
      </c>
      <c r="F25" s="57"/>
      <c r="G25" s="57"/>
      <c r="H25" s="57"/>
      <c r="I25" s="57"/>
      <c r="J25" s="57"/>
      <c r="K25" s="57"/>
      <c r="L25" s="57"/>
      <c r="M25" s="57"/>
      <c r="N25" s="57"/>
      <c r="O25" s="57"/>
      <c r="P25" s="57"/>
    </row>
    <row r="26" spans="1:16" x14ac:dyDescent="0.3">
      <c r="A26" s="76" t="s">
        <v>11</v>
      </c>
      <c r="B26" s="58" t="s">
        <v>61</v>
      </c>
      <c r="C26" s="57">
        <v>7930.9</v>
      </c>
      <c r="F26" s="57"/>
      <c r="G26" s="57"/>
      <c r="H26" s="57"/>
      <c r="I26" s="57"/>
      <c r="J26" s="57"/>
      <c r="K26" s="57"/>
      <c r="L26" s="57"/>
      <c r="M26" s="57"/>
      <c r="N26" s="57"/>
      <c r="O26" s="57"/>
      <c r="P26" s="57"/>
    </row>
    <row r="27" spans="1:16" x14ac:dyDescent="0.3">
      <c r="A27" s="76" t="s">
        <v>14</v>
      </c>
      <c r="B27" s="58" t="s">
        <v>62</v>
      </c>
      <c r="C27" s="57">
        <f>9542.5+366+396.3+100</f>
        <v>10404.799999999999</v>
      </c>
      <c r="D27" s="57"/>
      <c r="F27" s="57"/>
      <c r="G27" s="57"/>
      <c r="H27" s="57"/>
      <c r="I27" s="57"/>
      <c r="J27" s="57"/>
      <c r="K27" s="57"/>
      <c r="L27" s="57"/>
      <c r="M27" s="57"/>
      <c r="N27" s="57"/>
      <c r="O27" s="57"/>
      <c r="P27" s="57"/>
    </row>
    <row r="28" spans="1:16" x14ac:dyDescent="0.3">
      <c r="A28" s="76" t="s">
        <v>6</v>
      </c>
      <c r="B28" s="58" t="s">
        <v>63</v>
      </c>
      <c r="C28" s="57">
        <f>+D28+E28</f>
        <v>11783</v>
      </c>
      <c r="D28" s="57">
        <f>1094.6*4</f>
        <v>4378.3999999999996</v>
      </c>
      <c r="E28" s="60">
        <f>12341/10*6</f>
        <v>7404.5999999999995</v>
      </c>
      <c r="F28" s="57"/>
      <c r="G28" s="57"/>
      <c r="H28" s="57"/>
      <c r="I28" s="57"/>
      <c r="J28" s="57"/>
      <c r="K28" s="57"/>
      <c r="L28" s="57"/>
      <c r="M28" s="57"/>
      <c r="N28" s="57"/>
      <c r="O28" s="57"/>
      <c r="P28" s="57"/>
    </row>
    <row r="29" spans="1:16" x14ac:dyDescent="0.3">
      <c r="A29" s="76" t="s">
        <v>18</v>
      </c>
      <c r="B29" s="58" t="s">
        <v>64</v>
      </c>
      <c r="C29" s="57">
        <f>12027.2+366+115+100</f>
        <v>12608.2</v>
      </c>
      <c r="D29" s="57"/>
      <c r="F29" s="57"/>
      <c r="G29" s="57"/>
      <c r="H29" s="57"/>
      <c r="I29" s="57"/>
      <c r="J29" s="57"/>
      <c r="K29" s="57"/>
      <c r="L29" s="57"/>
      <c r="M29" s="57"/>
      <c r="N29" s="57"/>
      <c r="O29" s="57"/>
      <c r="P29" s="57"/>
    </row>
    <row r="30" spans="1:16" x14ac:dyDescent="0.3">
      <c r="C30" s="57"/>
      <c r="D30" s="57"/>
      <c r="E30" s="57"/>
      <c r="F30" s="57"/>
      <c r="G30" s="57"/>
      <c r="H30" s="57"/>
      <c r="I30" s="57"/>
      <c r="J30" s="57"/>
      <c r="K30" s="57"/>
      <c r="L30" s="57"/>
      <c r="M30" s="57"/>
      <c r="N30" s="57"/>
      <c r="O30" s="57"/>
      <c r="P30" s="57"/>
    </row>
    <row r="31" spans="1:16" x14ac:dyDescent="0.3">
      <c r="B31" s="108"/>
      <c r="C31" s="108"/>
      <c r="D31" s="57"/>
      <c r="E31" s="57"/>
      <c r="F31" s="57"/>
      <c r="G31" s="57"/>
      <c r="H31" s="57"/>
      <c r="I31" s="57"/>
      <c r="J31" s="57"/>
      <c r="K31" s="57"/>
      <c r="L31" s="57"/>
      <c r="M31" s="57"/>
      <c r="N31" s="57"/>
      <c r="O31" s="57"/>
      <c r="P31" s="57"/>
    </row>
    <row r="32" spans="1:16" x14ac:dyDescent="0.3">
      <c r="A32" s="87"/>
      <c r="B32" s="88"/>
      <c r="C32" s="89" t="s">
        <v>65</v>
      </c>
    </row>
    <row r="33" spans="2:3" x14ac:dyDescent="0.3">
      <c r="B33" s="58" t="s">
        <v>61</v>
      </c>
      <c r="C33" s="57">
        <v>1000</v>
      </c>
    </row>
  </sheetData>
  <mergeCells count="3">
    <mergeCell ref="B1:B4"/>
    <mergeCell ref="C1:C4"/>
    <mergeCell ref="B17:C1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workbookViewId="0"/>
  </sheetViews>
  <sheetFormatPr defaultRowHeight="14.4" x14ac:dyDescent="0.3"/>
  <cols>
    <col min="1" max="1" width="3.88671875" bestFit="1" customWidth="1"/>
    <col min="2" max="2" width="4.5546875" bestFit="1" customWidth="1"/>
    <col min="3" max="3" width="7.33203125" bestFit="1" customWidth="1"/>
    <col min="4" max="5" width="18.44140625" bestFit="1" customWidth="1"/>
    <col min="6" max="6" width="41" bestFit="1" customWidth="1"/>
  </cols>
  <sheetData>
    <row r="1" spans="1:6" x14ac:dyDescent="0.3">
      <c r="A1" s="90" t="s">
        <v>72</v>
      </c>
      <c r="B1" s="91"/>
      <c r="C1" s="91"/>
      <c r="D1" s="92" t="s">
        <v>66</v>
      </c>
      <c r="E1" s="92"/>
      <c r="F1" s="93"/>
    </row>
    <row r="2" spans="1:6" x14ac:dyDescent="0.3">
      <c r="A2" s="90"/>
      <c r="B2" s="90"/>
      <c r="C2" s="90"/>
      <c r="D2" s="94" t="s">
        <v>67</v>
      </c>
      <c r="E2" s="94" t="s">
        <v>67</v>
      </c>
      <c r="F2" s="93"/>
    </row>
    <row r="3" spans="1:6" x14ac:dyDescent="0.3">
      <c r="A3" s="90"/>
      <c r="B3" s="90" t="s">
        <v>8</v>
      </c>
      <c r="C3" s="90"/>
      <c r="D3" s="95"/>
      <c r="E3" s="95" t="s">
        <v>68</v>
      </c>
      <c r="F3" s="96"/>
    </row>
    <row r="4" spans="1:6" x14ac:dyDescent="0.3">
      <c r="A4" s="90" t="s">
        <v>6</v>
      </c>
      <c r="B4" s="97">
        <v>1</v>
      </c>
      <c r="C4" s="97" t="str">
        <f>CONCATENATE(A4,"-",B4)</f>
        <v>UA-1</v>
      </c>
      <c r="D4" s="98">
        <f>+E4*103.355%</f>
        <v>2180.3585027963109</v>
      </c>
      <c r="E4" s="98">
        <v>2109.5820258297235</v>
      </c>
      <c r="F4" s="99" t="s">
        <v>69</v>
      </c>
    </row>
    <row r="5" spans="1:6" x14ac:dyDescent="0.3">
      <c r="A5" s="90" t="s">
        <v>6</v>
      </c>
      <c r="B5" s="97">
        <v>2</v>
      </c>
      <c r="C5" s="97" t="str">
        <f t="shared" ref="C5:C68" si="0">CONCATENATE(A5,"-",B5)</f>
        <v>UA-2</v>
      </c>
      <c r="D5" s="98">
        <f t="shared" ref="D5:D68" si="1">+E5*103.355%</f>
        <v>2202.1549602907053</v>
      </c>
      <c r="E5" s="98">
        <v>2130.6709499208605</v>
      </c>
      <c r="F5" s="100"/>
    </row>
    <row r="6" spans="1:6" x14ac:dyDescent="0.3">
      <c r="A6" s="90" t="s">
        <v>6</v>
      </c>
      <c r="B6" s="97">
        <v>3</v>
      </c>
      <c r="C6" s="97" t="str">
        <f t="shared" si="0"/>
        <v>UA-3</v>
      </c>
      <c r="D6" s="98">
        <f t="shared" si="1"/>
        <v>2224.192834244689</v>
      </c>
      <c r="E6" s="98">
        <v>2151.9934538674365</v>
      </c>
      <c r="F6" s="100"/>
    </row>
    <row r="7" spans="1:6" x14ac:dyDescent="0.3">
      <c r="A7" s="90" t="s">
        <v>6</v>
      </c>
      <c r="B7" s="97">
        <v>4</v>
      </c>
      <c r="C7" s="97" t="str">
        <f t="shared" si="0"/>
        <v>UA-4</v>
      </c>
      <c r="D7" s="98">
        <f t="shared" si="1"/>
        <v>2246.4261405707225</v>
      </c>
      <c r="E7" s="98">
        <v>2173.5050462684171</v>
      </c>
      <c r="F7" s="100"/>
    </row>
    <row r="8" spans="1:6" x14ac:dyDescent="0.3">
      <c r="A8" s="90" t="s">
        <v>6</v>
      </c>
      <c r="B8" s="97">
        <v>5</v>
      </c>
      <c r="C8" s="97" t="str">
        <f t="shared" si="0"/>
        <v>UA-5</v>
      </c>
      <c r="D8" s="98">
        <f t="shared" si="1"/>
        <v>2268.8893673344601</v>
      </c>
      <c r="E8" s="98">
        <v>2195.239095674578</v>
      </c>
      <c r="F8" s="100"/>
    </row>
    <row r="9" spans="1:6" x14ac:dyDescent="0.3">
      <c r="A9" s="90" t="s">
        <v>6</v>
      </c>
      <c r="B9" s="97">
        <v>6</v>
      </c>
      <c r="C9" s="97" t="str">
        <f t="shared" si="0"/>
        <v>UA-6</v>
      </c>
      <c r="D9" s="98">
        <f t="shared" si="1"/>
        <v>2291.594010557787</v>
      </c>
      <c r="E9" s="98">
        <v>2217.2067249361785</v>
      </c>
      <c r="F9" s="100"/>
    </row>
    <row r="10" spans="1:6" x14ac:dyDescent="0.3">
      <c r="A10" s="90" t="s">
        <v>6</v>
      </c>
      <c r="B10" s="97">
        <v>7</v>
      </c>
      <c r="C10" s="97" t="str">
        <f t="shared" si="0"/>
        <v>UA-7</v>
      </c>
      <c r="D10" s="98">
        <f t="shared" si="1"/>
        <v>2314.4940861531632</v>
      </c>
      <c r="E10" s="98">
        <v>2239.3634426521826</v>
      </c>
      <c r="F10" s="100"/>
    </row>
    <row r="11" spans="1:6" x14ac:dyDescent="0.3">
      <c r="A11" s="90" t="s">
        <v>6</v>
      </c>
      <c r="B11" s="97">
        <v>8</v>
      </c>
      <c r="C11" s="97" t="str">
        <f t="shared" si="0"/>
        <v>UA-8</v>
      </c>
      <c r="D11" s="98">
        <f t="shared" si="1"/>
        <v>2337.6585702519001</v>
      </c>
      <c r="E11" s="98">
        <v>2261.7759859241451</v>
      </c>
      <c r="F11" s="100"/>
    </row>
    <row r="12" spans="1:6" x14ac:dyDescent="0.3">
      <c r="A12" s="90" t="s">
        <v>6</v>
      </c>
      <c r="B12" s="97">
        <v>9</v>
      </c>
      <c r="C12" s="97" t="str">
        <f t="shared" si="0"/>
        <v>UA-9</v>
      </c>
      <c r="D12" s="98">
        <f t="shared" si="1"/>
        <v>2361.0299827445706</v>
      </c>
      <c r="E12" s="98">
        <v>2284.3887405007699</v>
      </c>
      <c r="F12" s="100"/>
    </row>
    <row r="13" spans="1:6" x14ac:dyDescent="0.3">
      <c r="A13" s="90" t="s">
        <v>6</v>
      </c>
      <c r="B13" s="97">
        <v>10</v>
      </c>
      <c r="C13" s="97" t="str">
        <f t="shared" si="0"/>
        <v>UA-10</v>
      </c>
      <c r="D13" s="98">
        <f t="shared" si="1"/>
        <v>2384.6428116968309</v>
      </c>
      <c r="E13" s="98">
        <v>2307.2350749328343</v>
      </c>
      <c r="F13" s="100"/>
    </row>
    <row r="14" spans="1:6" x14ac:dyDescent="0.3">
      <c r="A14" s="90" t="s">
        <v>6</v>
      </c>
      <c r="B14" s="97">
        <v>11</v>
      </c>
      <c r="C14" s="97" t="str">
        <f t="shared" si="0"/>
        <v>UA-11</v>
      </c>
      <c r="D14" s="98">
        <f t="shared" si="1"/>
        <v>2408.4970571086815</v>
      </c>
      <c r="E14" s="98">
        <v>2330.3149892203392</v>
      </c>
      <c r="F14" s="100"/>
    </row>
    <row r="15" spans="1:6" x14ac:dyDescent="0.3">
      <c r="A15" s="90" t="s">
        <v>6</v>
      </c>
      <c r="B15" s="97">
        <v>12</v>
      </c>
      <c r="C15" s="97" t="str">
        <f t="shared" si="0"/>
        <v>UA-12</v>
      </c>
      <c r="D15" s="98">
        <f t="shared" si="1"/>
        <v>2432.5697269363513</v>
      </c>
      <c r="E15" s="98">
        <v>2353.6062376627656</v>
      </c>
      <c r="F15" s="100"/>
    </row>
    <row r="16" spans="1:6" x14ac:dyDescent="0.3">
      <c r="A16" s="90" t="s">
        <v>6</v>
      </c>
      <c r="B16" s="97">
        <v>13</v>
      </c>
      <c r="C16" s="97" t="str">
        <f t="shared" si="0"/>
        <v>UA-13</v>
      </c>
      <c r="D16" s="98">
        <f t="shared" si="1"/>
        <v>2456.9183012892663</v>
      </c>
      <c r="E16" s="98">
        <v>2377.1644345114087</v>
      </c>
      <c r="F16" s="100"/>
    </row>
    <row r="17" spans="1:6" x14ac:dyDescent="0.3">
      <c r="A17" s="90" t="s">
        <v>6</v>
      </c>
      <c r="B17" s="97">
        <v>14</v>
      </c>
      <c r="C17" s="97" t="str">
        <f t="shared" si="0"/>
        <v>UA-14</v>
      </c>
      <c r="D17" s="98">
        <f t="shared" si="1"/>
        <v>2481.4738040361158</v>
      </c>
      <c r="E17" s="98">
        <v>2400.9228426647146</v>
      </c>
      <c r="F17" s="100"/>
    </row>
    <row r="18" spans="1:6" x14ac:dyDescent="0.3">
      <c r="A18" s="90" t="s">
        <v>6</v>
      </c>
      <c r="B18" s="97">
        <v>15</v>
      </c>
      <c r="C18" s="97" t="str">
        <f t="shared" si="0"/>
        <v>UA-15</v>
      </c>
      <c r="D18" s="98">
        <f t="shared" si="1"/>
        <v>2506.2707232425541</v>
      </c>
      <c r="E18" s="98">
        <v>2424.9148306734596</v>
      </c>
      <c r="F18" s="100"/>
    </row>
    <row r="19" spans="1:6" x14ac:dyDescent="0.3">
      <c r="A19" s="90" t="s">
        <v>6</v>
      </c>
      <c r="B19" s="97">
        <v>16</v>
      </c>
      <c r="C19" s="97" t="str">
        <f t="shared" si="0"/>
        <v>UA-16</v>
      </c>
      <c r="D19" s="98">
        <f t="shared" si="1"/>
        <v>2531.3550429961247</v>
      </c>
      <c r="E19" s="98">
        <v>2449.1848899386819</v>
      </c>
      <c r="F19" s="100"/>
    </row>
    <row r="20" spans="1:6" x14ac:dyDescent="0.3">
      <c r="A20" s="90" t="s">
        <v>6</v>
      </c>
      <c r="B20" s="97">
        <v>17</v>
      </c>
      <c r="C20" s="97" t="str">
        <f t="shared" si="0"/>
        <v>UA-17</v>
      </c>
      <c r="D20" s="98">
        <f t="shared" si="1"/>
        <v>2556.6577871655136</v>
      </c>
      <c r="E20" s="98">
        <v>2473.6662833588252</v>
      </c>
      <c r="F20" s="100"/>
    </row>
    <row r="21" spans="1:6" x14ac:dyDescent="0.3">
      <c r="A21" s="90" t="s">
        <v>6</v>
      </c>
      <c r="B21" s="97">
        <v>18</v>
      </c>
      <c r="C21" s="97" t="str">
        <f t="shared" si="0"/>
        <v>UA-18</v>
      </c>
      <c r="D21" s="98">
        <f t="shared" si="1"/>
        <v>2582.2249398382623</v>
      </c>
      <c r="E21" s="98">
        <v>2498.4035023349256</v>
      </c>
      <c r="F21" s="100"/>
    </row>
    <row r="22" spans="1:6" x14ac:dyDescent="0.3">
      <c r="A22" s="90" t="s">
        <v>6</v>
      </c>
      <c r="B22" s="97">
        <v>19</v>
      </c>
      <c r="C22" s="97" t="str">
        <f t="shared" si="0"/>
        <v>UA-19</v>
      </c>
      <c r="D22" s="98">
        <f t="shared" si="1"/>
        <v>2608.0450049924875</v>
      </c>
      <c r="E22" s="98">
        <v>2523.3854240167266</v>
      </c>
      <c r="F22" s="100"/>
    </row>
    <row r="23" spans="1:6" x14ac:dyDescent="0.3">
      <c r="A23" s="90" t="s">
        <v>6</v>
      </c>
      <c r="B23" s="97">
        <v>20</v>
      </c>
      <c r="C23" s="97" t="str">
        <f t="shared" si="0"/>
        <v>UA-20</v>
      </c>
      <c r="D23" s="98">
        <f t="shared" si="1"/>
        <v>2634.1294786500721</v>
      </c>
      <c r="E23" s="98">
        <v>2548.6231712544841</v>
      </c>
      <c r="F23" s="100"/>
    </row>
    <row r="24" spans="1:6" x14ac:dyDescent="0.3">
      <c r="A24" s="90" t="s">
        <v>6</v>
      </c>
      <c r="B24" s="97">
        <v>21</v>
      </c>
      <c r="C24" s="97" t="str">
        <f t="shared" si="0"/>
        <v>UA-21</v>
      </c>
      <c r="D24" s="98">
        <f t="shared" si="1"/>
        <v>2660.4553687672451</v>
      </c>
      <c r="E24" s="98">
        <v>2574.0944983476807</v>
      </c>
      <c r="F24" s="100"/>
    </row>
    <row r="25" spans="1:6" x14ac:dyDescent="0.3">
      <c r="A25" s="90" t="s">
        <v>6</v>
      </c>
      <c r="B25" s="97">
        <v>22</v>
      </c>
      <c r="C25" s="97" t="str">
        <f t="shared" si="0"/>
        <v>UA-22</v>
      </c>
      <c r="D25" s="98">
        <f t="shared" si="1"/>
        <v>2687.0686594315512</v>
      </c>
      <c r="E25" s="98">
        <v>2599.8438966973549</v>
      </c>
      <c r="F25" s="100"/>
    </row>
    <row r="26" spans="1:6" x14ac:dyDescent="0.3">
      <c r="A26" s="90" t="s">
        <v>6</v>
      </c>
      <c r="B26" s="97">
        <v>23</v>
      </c>
      <c r="C26" s="97" t="str">
        <f t="shared" si="0"/>
        <v>UA-23</v>
      </c>
      <c r="D26" s="98">
        <f t="shared" si="1"/>
        <v>2713.9463585992162</v>
      </c>
      <c r="E26" s="98">
        <v>2625.8491206029862</v>
      </c>
      <c r="F26" s="100"/>
    </row>
    <row r="27" spans="1:6" x14ac:dyDescent="0.3">
      <c r="A27" s="90" t="s">
        <v>6</v>
      </c>
      <c r="B27" s="97">
        <v>24</v>
      </c>
      <c r="C27" s="97" t="str">
        <f t="shared" si="0"/>
        <v>UA-24</v>
      </c>
      <c r="D27" s="98">
        <f t="shared" si="1"/>
        <v>2741.0999622921281</v>
      </c>
      <c r="E27" s="98">
        <v>2652.1212929148355</v>
      </c>
      <c r="F27" s="100"/>
    </row>
    <row r="28" spans="1:6" x14ac:dyDescent="0.3">
      <c r="A28" s="90" t="s">
        <v>6</v>
      </c>
      <c r="B28" s="97">
        <v>25</v>
      </c>
      <c r="C28" s="97" t="str">
        <f t="shared" si="0"/>
        <v>UA-25</v>
      </c>
      <c r="D28" s="98">
        <f t="shared" si="1"/>
        <v>2768.4949824446289</v>
      </c>
      <c r="E28" s="98">
        <v>2678.6270450821239</v>
      </c>
      <c r="F28" s="100"/>
    </row>
    <row r="29" spans="1:6" x14ac:dyDescent="0.3">
      <c r="A29" s="90" t="s">
        <v>6</v>
      </c>
      <c r="B29" s="97">
        <v>26</v>
      </c>
      <c r="C29" s="97" t="str">
        <f t="shared" si="0"/>
        <v>UA-26</v>
      </c>
      <c r="D29" s="98">
        <f t="shared" si="1"/>
        <v>2796.1888991661453</v>
      </c>
      <c r="E29" s="98">
        <v>2705.4219913561469</v>
      </c>
      <c r="F29" s="100"/>
    </row>
    <row r="30" spans="1:6" x14ac:dyDescent="0.3">
      <c r="A30" s="90" t="s">
        <v>6</v>
      </c>
      <c r="B30" s="97">
        <v>27</v>
      </c>
      <c r="C30" s="97" t="str">
        <f t="shared" si="0"/>
        <v>UA-27</v>
      </c>
      <c r="D30" s="98">
        <f t="shared" si="1"/>
        <v>2824.1357283691364</v>
      </c>
      <c r="E30" s="98">
        <v>2732.4616403358682</v>
      </c>
      <c r="F30" s="100"/>
    </row>
    <row r="31" spans="1:6" x14ac:dyDescent="0.3">
      <c r="A31" s="90" t="s">
        <v>6</v>
      </c>
      <c r="B31" s="97">
        <v>28</v>
      </c>
      <c r="C31" s="97" t="str">
        <f t="shared" si="0"/>
        <v>UA-28</v>
      </c>
      <c r="D31" s="98">
        <f t="shared" si="1"/>
        <v>2852.3814541411448</v>
      </c>
      <c r="E31" s="98">
        <v>2759.7904834223259</v>
      </c>
      <c r="F31" s="100"/>
    </row>
    <row r="32" spans="1:6" x14ac:dyDescent="0.3">
      <c r="A32" s="90" t="s">
        <v>6</v>
      </c>
      <c r="B32" s="97">
        <v>29</v>
      </c>
      <c r="C32" s="97" t="str">
        <f t="shared" si="0"/>
        <v>UA-29</v>
      </c>
      <c r="D32" s="98">
        <f t="shared" si="1"/>
        <v>2880.9145804602836</v>
      </c>
      <c r="E32" s="98">
        <v>2787.397397765259</v>
      </c>
      <c r="F32" s="100"/>
    </row>
    <row r="33" spans="1:6" x14ac:dyDescent="0.3">
      <c r="A33" s="90" t="s">
        <v>6</v>
      </c>
      <c r="B33" s="97">
        <v>30</v>
      </c>
      <c r="C33" s="97" t="str">
        <f t="shared" si="0"/>
        <v>UA-30</v>
      </c>
      <c r="D33" s="98">
        <f t="shared" si="1"/>
        <v>2909.7121152827826</v>
      </c>
      <c r="E33" s="98">
        <v>2815.2601376641505</v>
      </c>
      <c r="F33" s="100"/>
    </row>
    <row r="34" spans="1:6" x14ac:dyDescent="0.3">
      <c r="A34" s="90" t="s">
        <v>6</v>
      </c>
      <c r="B34" s="97">
        <v>31</v>
      </c>
      <c r="C34" s="97" t="str">
        <f t="shared" si="0"/>
        <v>UA-31</v>
      </c>
      <c r="D34" s="98">
        <f t="shared" si="1"/>
        <v>2938.8200426961826</v>
      </c>
      <c r="E34" s="98">
        <v>2843.4231945200354</v>
      </c>
      <c r="F34" s="100"/>
    </row>
    <row r="35" spans="1:6" x14ac:dyDescent="0.3">
      <c r="A35" s="90" t="s">
        <v>6</v>
      </c>
      <c r="B35" s="97">
        <v>32</v>
      </c>
      <c r="C35" s="97" t="str">
        <f t="shared" si="0"/>
        <v>UA-32</v>
      </c>
      <c r="D35" s="98">
        <f t="shared" si="1"/>
        <v>2968.2038746348276</v>
      </c>
      <c r="E35" s="98">
        <v>2871.8531997821369</v>
      </c>
      <c r="F35" s="100"/>
    </row>
    <row r="36" spans="1:6" x14ac:dyDescent="0.3">
      <c r="A36" s="90" t="s">
        <v>6</v>
      </c>
      <c r="B36" s="97">
        <v>33</v>
      </c>
      <c r="C36" s="97" t="str">
        <f t="shared" si="0"/>
        <v>UA-33</v>
      </c>
      <c r="D36" s="98">
        <f t="shared" si="1"/>
        <v>2997.8866031424895</v>
      </c>
      <c r="E36" s="98">
        <v>2900.5723991509744</v>
      </c>
      <c r="F36" s="100"/>
    </row>
    <row r="37" spans="1:6" x14ac:dyDescent="0.3">
      <c r="A37" s="90" t="s">
        <v>6</v>
      </c>
      <c r="B37" s="97">
        <v>34</v>
      </c>
      <c r="C37" s="97" t="str">
        <f t="shared" si="0"/>
        <v>UA-34</v>
      </c>
      <c r="D37" s="98">
        <f t="shared" si="1"/>
        <v>3027.8682282191667</v>
      </c>
      <c r="E37" s="98">
        <v>2929.5807926265461</v>
      </c>
      <c r="F37" s="100"/>
    </row>
    <row r="38" spans="1:6" x14ac:dyDescent="0.3">
      <c r="A38" s="90" t="s">
        <v>6</v>
      </c>
      <c r="B38" s="97">
        <v>35</v>
      </c>
      <c r="C38" s="97" t="str">
        <f t="shared" si="0"/>
        <v>UA-35</v>
      </c>
      <c r="D38" s="98">
        <f t="shared" si="1"/>
        <v>3058.1602458867446</v>
      </c>
      <c r="E38" s="98">
        <v>2958.8895030591116</v>
      </c>
      <c r="F38" s="100"/>
    </row>
    <row r="39" spans="1:6" x14ac:dyDescent="0.3">
      <c r="A39" s="90" t="s">
        <v>6</v>
      </c>
      <c r="B39" s="97">
        <v>36</v>
      </c>
      <c r="C39" s="97" t="str">
        <f t="shared" si="0"/>
        <v>UA-36</v>
      </c>
      <c r="D39" s="98">
        <f t="shared" si="1"/>
        <v>3088.72816807957</v>
      </c>
      <c r="E39" s="98">
        <v>2988.4651618978955</v>
      </c>
      <c r="F39" s="100"/>
    </row>
    <row r="40" spans="1:6" x14ac:dyDescent="0.3">
      <c r="A40" s="90" t="s">
        <v>6</v>
      </c>
      <c r="B40" s="97">
        <v>37</v>
      </c>
      <c r="C40" s="97" t="str">
        <f t="shared" si="0"/>
        <v>UA-37</v>
      </c>
      <c r="D40" s="98">
        <f t="shared" si="1"/>
        <v>3119.6064828632939</v>
      </c>
      <c r="E40" s="98">
        <v>3018.3411376936715</v>
      </c>
      <c r="F40" s="100"/>
    </row>
    <row r="41" spans="1:6" x14ac:dyDescent="0.3">
      <c r="A41" s="90" t="s">
        <v>6</v>
      </c>
      <c r="B41" s="97">
        <v>38</v>
      </c>
      <c r="C41" s="97" t="str">
        <f t="shared" si="0"/>
        <v>UA-38</v>
      </c>
      <c r="D41" s="98">
        <f t="shared" si="1"/>
        <v>3150.8181822816905</v>
      </c>
      <c r="E41" s="98">
        <v>3048.5396761469601</v>
      </c>
      <c r="F41" s="100"/>
    </row>
    <row r="42" spans="1:6" x14ac:dyDescent="0.3">
      <c r="A42" s="90" t="s">
        <v>6</v>
      </c>
      <c r="B42" s="97">
        <v>39</v>
      </c>
      <c r="C42" s="97" t="str">
        <f t="shared" si="0"/>
        <v>UA-39</v>
      </c>
      <c r="D42" s="98">
        <f t="shared" si="1"/>
        <v>3182.3287782691036</v>
      </c>
      <c r="E42" s="98">
        <v>3079.0274087069843</v>
      </c>
      <c r="F42" s="100"/>
    </row>
    <row r="43" spans="1:6" x14ac:dyDescent="0.3">
      <c r="A43" s="90" t="s">
        <v>6</v>
      </c>
      <c r="B43" s="97">
        <v>40</v>
      </c>
      <c r="C43" s="97" t="str">
        <f t="shared" si="0"/>
        <v>UA-40</v>
      </c>
      <c r="D43" s="98">
        <f t="shared" si="1"/>
        <v>3214.1497668474176</v>
      </c>
      <c r="E43" s="98">
        <v>3109.8154582240022</v>
      </c>
      <c r="F43" s="100"/>
    </row>
    <row r="44" spans="1:6" x14ac:dyDescent="0.3">
      <c r="A44" s="90" t="s">
        <v>6</v>
      </c>
      <c r="B44" s="97">
        <v>41</v>
      </c>
      <c r="C44" s="97" t="str">
        <f t="shared" si="0"/>
        <v>UA-41</v>
      </c>
      <c r="D44" s="98">
        <f t="shared" si="1"/>
        <v>3246.2811480166333</v>
      </c>
      <c r="E44" s="98">
        <v>3140.9038246980149</v>
      </c>
      <c r="F44" s="100"/>
    </row>
    <row r="45" spans="1:6" x14ac:dyDescent="0.3">
      <c r="A45" s="90" t="s">
        <v>6</v>
      </c>
      <c r="B45" s="97">
        <v>42</v>
      </c>
      <c r="C45" s="97" t="str">
        <f t="shared" si="0"/>
        <v>UA-42</v>
      </c>
      <c r="D45" s="98">
        <f t="shared" si="1"/>
        <v>3278.7459138205209</v>
      </c>
      <c r="E45" s="98">
        <v>3172.3147538295398</v>
      </c>
      <c r="F45" s="100"/>
    </row>
    <row r="46" spans="1:6" x14ac:dyDescent="0.3">
      <c r="A46" s="90" t="s">
        <v>6</v>
      </c>
      <c r="B46" s="97">
        <v>43</v>
      </c>
      <c r="C46" s="97" t="str">
        <f t="shared" si="0"/>
        <v>UA-43</v>
      </c>
      <c r="D46" s="98">
        <f t="shared" si="1"/>
        <v>3311.5325682371936</v>
      </c>
      <c r="E46" s="98">
        <v>3204.0371227683167</v>
      </c>
      <c r="F46" s="100"/>
    </row>
    <row r="47" spans="1:6" x14ac:dyDescent="0.3">
      <c r="A47" s="90" t="s">
        <v>6</v>
      </c>
      <c r="B47" s="97">
        <v>44</v>
      </c>
      <c r="C47" s="97" t="str">
        <f t="shared" si="0"/>
        <v>UA-44</v>
      </c>
      <c r="D47" s="98">
        <f t="shared" si="1"/>
        <v>3344.6526072885381</v>
      </c>
      <c r="E47" s="98">
        <v>3236.0820543646055</v>
      </c>
      <c r="F47" s="100"/>
    </row>
    <row r="48" spans="1:6" x14ac:dyDescent="0.3">
      <c r="A48" s="90" t="s">
        <v>6</v>
      </c>
      <c r="B48" s="97">
        <v>45</v>
      </c>
      <c r="C48" s="97" t="str">
        <f t="shared" si="0"/>
        <v>UA-45</v>
      </c>
      <c r="D48" s="98">
        <f t="shared" si="1"/>
        <v>3378.0830389307839</v>
      </c>
      <c r="E48" s="98">
        <v>3268.4273029178889</v>
      </c>
      <c r="F48" s="100"/>
    </row>
    <row r="49" spans="1:6" x14ac:dyDescent="0.3">
      <c r="A49" s="90" t="s">
        <v>6</v>
      </c>
      <c r="B49" s="97">
        <v>46</v>
      </c>
      <c r="C49" s="97" t="str">
        <f t="shared" si="0"/>
        <v>UA-46</v>
      </c>
      <c r="D49" s="98">
        <f t="shared" si="1"/>
        <v>3411.8698472514725</v>
      </c>
      <c r="E49" s="98">
        <v>3301.117359829203</v>
      </c>
      <c r="F49" s="100"/>
    </row>
    <row r="50" spans="1:6" x14ac:dyDescent="0.3">
      <c r="A50" s="90" t="s">
        <v>6</v>
      </c>
      <c r="B50" s="97">
        <v>47</v>
      </c>
      <c r="C50" s="97" t="str">
        <f t="shared" si="0"/>
        <v>UA-47</v>
      </c>
      <c r="D50" s="98">
        <f t="shared" si="1"/>
        <v>3446.0015362287172</v>
      </c>
      <c r="E50" s="98">
        <v>3334.1411022482871</v>
      </c>
      <c r="F50" s="100"/>
    </row>
    <row r="51" spans="1:6" x14ac:dyDescent="0.3">
      <c r="A51" s="90" t="s">
        <v>6</v>
      </c>
      <c r="B51" s="97">
        <v>48</v>
      </c>
      <c r="C51" s="97" t="str">
        <f t="shared" si="0"/>
        <v>UA-48</v>
      </c>
      <c r="D51" s="98">
        <f t="shared" si="1"/>
        <v>3480.4551138187485</v>
      </c>
      <c r="E51" s="98">
        <v>3367.4762844746251</v>
      </c>
      <c r="F51" s="100"/>
    </row>
    <row r="52" spans="1:6" x14ac:dyDescent="0.3">
      <c r="A52" s="90" t="s">
        <v>6</v>
      </c>
      <c r="B52" s="97">
        <v>49</v>
      </c>
      <c r="C52" s="97" t="str">
        <f t="shared" si="0"/>
        <v>UA-49</v>
      </c>
      <c r="D52" s="98">
        <f t="shared" si="1"/>
        <v>3515.2535720653368</v>
      </c>
      <c r="E52" s="98">
        <v>3401.1451522087341</v>
      </c>
      <c r="F52" s="100"/>
    </row>
    <row r="53" spans="1:6" x14ac:dyDescent="0.3">
      <c r="A53" s="90" t="s">
        <v>6</v>
      </c>
      <c r="B53" s="97">
        <v>50</v>
      </c>
      <c r="C53" s="97" t="str">
        <f t="shared" si="0"/>
        <v>UA-50</v>
      </c>
      <c r="D53" s="98">
        <f t="shared" si="1"/>
        <v>3550.4084069903679</v>
      </c>
      <c r="E53" s="98">
        <v>3435.1588283008737</v>
      </c>
      <c r="F53" s="100"/>
    </row>
    <row r="54" spans="1:6" x14ac:dyDescent="0.3">
      <c r="A54" s="90" t="s">
        <v>6</v>
      </c>
      <c r="B54" s="97">
        <v>51</v>
      </c>
      <c r="C54" s="97" t="str">
        <f t="shared" si="0"/>
        <v>UA-51</v>
      </c>
      <c r="D54" s="98">
        <f t="shared" si="1"/>
        <v>3585.9081225719551</v>
      </c>
      <c r="E54" s="98">
        <v>3469.5061899007837</v>
      </c>
      <c r="F54" s="100"/>
    </row>
    <row r="55" spans="1:6" x14ac:dyDescent="0.3">
      <c r="A55" s="90" t="s">
        <v>6</v>
      </c>
      <c r="B55" s="97">
        <v>52</v>
      </c>
      <c r="C55" s="97" t="str">
        <f t="shared" si="0"/>
        <v>UA-52</v>
      </c>
      <c r="D55" s="98">
        <f t="shared" si="1"/>
        <v>3621.7642148319842</v>
      </c>
      <c r="E55" s="98">
        <v>3504.198359858724</v>
      </c>
      <c r="F55" s="100"/>
    </row>
    <row r="56" spans="1:6" x14ac:dyDescent="0.3">
      <c r="A56" s="90" t="s">
        <v>6</v>
      </c>
      <c r="B56" s="97">
        <v>53</v>
      </c>
      <c r="C56" s="97" t="str">
        <f t="shared" si="0"/>
        <v>UA-53</v>
      </c>
      <c r="D56" s="98">
        <f t="shared" si="1"/>
        <v>3657.9881797923413</v>
      </c>
      <c r="E56" s="98">
        <v>3539.246461024954</v>
      </c>
      <c r="F56" s="100"/>
    </row>
    <row r="57" spans="1:6" x14ac:dyDescent="0.3">
      <c r="A57" s="90" t="s">
        <v>6</v>
      </c>
      <c r="B57" s="97">
        <v>54</v>
      </c>
      <c r="C57" s="97" t="str">
        <f t="shared" si="0"/>
        <v>UA-54</v>
      </c>
      <c r="D57" s="98">
        <f t="shared" si="1"/>
        <v>3694.580017453025</v>
      </c>
      <c r="E57" s="98">
        <v>3574.6504933994729</v>
      </c>
      <c r="F57" s="100"/>
    </row>
    <row r="58" spans="1:6" x14ac:dyDescent="0.3">
      <c r="A58" s="90" t="s">
        <v>6</v>
      </c>
      <c r="B58" s="97">
        <v>55</v>
      </c>
      <c r="C58" s="97" t="str">
        <f t="shared" si="0"/>
        <v>UA-55</v>
      </c>
      <c r="D58" s="98">
        <f t="shared" si="1"/>
        <v>3731.5282317921506</v>
      </c>
      <c r="E58" s="98">
        <v>3610.3993341320215</v>
      </c>
      <c r="F58" s="100"/>
    </row>
    <row r="59" spans="1:6" x14ac:dyDescent="0.3">
      <c r="A59" s="90" t="s">
        <v>6</v>
      </c>
      <c r="B59" s="97">
        <v>56</v>
      </c>
      <c r="C59" s="97" t="str">
        <f t="shared" si="0"/>
        <v>UA-56</v>
      </c>
      <c r="D59" s="98">
        <f t="shared" si="1"/>
        <v>3768.8443188316046</v>
      </c>
      <c r="E59" s="98">
        <v>3646.5041060728604</v>
      </c>
      <c r="F59" s="100"/>
    </row>
    <row r="60" spans="1:6" x14ac:dyDescent="0.3">
      <c r="A60" s="90" t="s">
        <v>6</v>
      </c>
      <c r="B60" s="97">
        <v>57</v>
      </c>
      <c r="C60" s="97" t="str">
        <f t="shared" si="0"/>
        <v>UA-57</v>
      </c>
      <c r="D60" s="98">
        <f t="shared" si="1"/>
        <v>3806.5282785713853</v>
      </c>
      <c r="E60" s="98">
        <v>3682.9648092219877</v>
      </c>
      <c r="F60" s="100"/>
    </row>
    <row r="61" spans="1:6" x14ac:dyDescent="0.3">
      <c r="A61" s="90" t="s">
        <v>6</v>
      </c>
      <c r="B61" s="97">
        <v>58</v>
      </c>
      <c r="C61" s="97" t="str">
        <f t="shared" si="0"/>
        <v>UA-58</v>
      </c>
      <c r="D61" s="98">
        <f t="shared" si="1"/>
        <v>3844.580111011494</v>
      </c>
      <c r="E61" s="98">
        <v>3719.7814435794048</v>
      </c>
      <c r="F61" s="100"/>
    </row>
    <row r="62" spans="1:6" x14ac:dyDescent="0.3">
      <c r="A62" s="90" t="s">
        <v>6</v>
      </c>
      <c r="B62" s="97">
        <v>59</v>
      </c>
      <c r="C62" s="97" t="str">
        <f t="shared" si="0"/>
        <v>UA-59</v>
      </c>
      <c r="D62" s="98">
        <f t="shared" si="1"/>
        <v>3883.0458002394703</v>
      </c>
      <c r="E62" s="98">
        <v>3756.9985005461472</v>
      </c>
      <c r="F62" s="100"/>
    </row>
    <row r="63" spans="1:6" x14ac:dyDescent="0.3">
      <c r="A63" s="90" t="s">
        <v>6</v>
      </c>
      <c r="B63" s="97">
        <v>60</v>
      </c>
      <c r="C63" s="97" t="str">
        <f t="shared" si="0"/>
        <v>UA-60</v>
      </c>
      <c r="D63" s="98">
        <f t="shared" si="1"/>
        <v>3921.8563701240028</v>
      </c>
      <c r="E63" s="98">
        <v>3794.5492430206596</v>
      </c>
      <c r="F63" s="100"/>
    </row>
    <row r="64" spans="1:6" x14ac:dyDescent="0.3">
      <c r="A64" s="90" t="s">
        <v>6</v>
      </c>
      <c r="B64" s="97">
        <v>61</v>
      </c>
      <c r="C64" s="97" t="str">
        <f t="shared" si="0"/>
        <v>UA-61</v>
      </c>
      <c r="D64" s="98">
        <f t="shared" si="1"/>
        <v>3961.11528486206</v>
      </c>
      <c r="E64" s="98">
        <v>3832.5337766552757</v>
      </c>
      <c r="F64" s="100"/>
    </row>
    <row r="65" spans="1:6" x14ac:dyDescent="0.3">
      <c r="A65" s="90" t="s">
        <v>6</v>
      </c>
      <c r="B65" s="97">
        <v>62</v>
      </c>
      <c r="C65" s="97" t="str">
        <f t="shared" si="0"/>
        <v>UA-62</v>
      </c>
      <c r="D65" s="98">
        <f t="shared" si="1"/>
        <v>4000.7190802566747</v>
      </c>
      <c r="E65" s="98">
        <v>3870.8519957976632</v>
      </c>
      <c r="F65" s="100"/>
    </row>
    <row r="66" spans="1:6" x14ac:dyDescent="0.3">
      <c r="A66" s="90" t="s">
        <v>6</v>
      </c>
      <c r="B66" s="97">
        <v>63</v>
      </c>
      <c r="C66" s="97" t="str">
        <f t="shared" si="0"/>
        <v>UA-63</v>
      </c>
      <c r="D66" s="98">
        <f t="shared" si="1"/>
        <v>4040.7367324391571</v>
      </c>
      <c r="E66" s="98">
        <v>3909.5706375493755</v>
      </c>
      <c r="F66" s="100"/>
    </row>
    <row r="67" spans="1:6" x14ac:dyDescent="0.3">
      <c r="A67" s="90" t="s">
        <v>6</v>
      </c>
      <c r="B67" s="97">
        <v>64</v>
      </c>
      <c r="C67" s="97" t="str">
        <f t="shared" si="0"/>
        <v>UA-64</v>
      </c>
      <c r="D67" s="98">
        <f t="shared" si="1"/>
        <v>4081.1337533438518</v>
      </c>
      <c r="E67" s="98">
        <v>3948.6563333596359</v>
      </c>
      <c r="F67" s="100"/>
    </row>
    <row r="68" spans="1:6" x14ac:dyDescent="0.3">
      <c r="A68" s="90" t="s">
        <v>6</v>
      </c>
      <c r="B68" s="97">
        <v>65</v>
      </c>
      <c r="C68" s="97" t="str">
        <f t="shared" si="0"/>
        <v>UA-65</v>
      </c>
      <c r="D68" s="98">
        <f t="shared" si="1"/>
        <v>4121.9561270582999</v>
      </c>
      <c r="E68" s="98">
        <v>3988.1535746294808</v>
      </c>
      <c r="F68" s="100"/>
    </row>
    <row r="69" spans="1:6" x14ac:dyDescent="0.3">
      <c r="A69" s="90" t="s">
        <v>6</v>
      </c>
      <c r="B69" s="97">
        <v>66</v>
      </c>
      <c r="C69" s="97" t="str">
        <f t="shared" ref="C69:C132" si="2">CONCATENATE(A69,"-",B69)</f>
        <v>UA-66</v>
      </c>
      <c r="D69" s="98">
        <f t="shared" ref="D69:D132" si="3">+E69*103.355%</f>
        <v>4163.1693655168465</v>
      </c>
      <c r="E69" s="98">
        <v>4028.0289928081334</v>
      </c>
      <c r="F69" s="100"/>
    </row>
    <row r="70" spans="1:6" x14ac:dyDescent="0.3">
      <c r="A70" s="90" t="s">
        <v>6</v>
      </c>
      <c r="B70" s="97">
        <v>67</v>
      </c>
      <c r="C70" s="97" t="str">
        <f t="shared" si="2"/>
        <v>UA-67</v>
      </c>
      <c r="D70" s="98">
        <f t="shared" si="3"/>
        <v>4204.8079567851464</v>
      </c>
      <c r="E70" s="98">
        <v>4068.3159564463704</v>
      </c>
      <c r="F70" s="100"/>
    </row>
    <row r="71" spans="1:6" x14ac:dyDescent="0.3">
      <c r="A71" s="90" t="s">
        <v>6</v>
      </c>
      <c r="B71" s="97">
        <v>68</v>
      </c>
      <c r="C71" s="97" t="str">
        <f t="shared" si="2"/>
        <v>UA-68</v>
      </c>
      <c r="D71" s="98">
        <f t="shared" si="3"/>
        <v>4246.8604048413126</v>
      </c>
      <c r="E71" s="98">
        <v>4109.0033426939317</v>
      </c>
      <c r="F71" s="100"/>
    </row>
    <row r="72" spans="1:6" x14ac:dyDescent="0.3">
      <c r="A72" s="90" t="s">
        <v>6</v>
      </c>
      <c r="B72" s="97">
        <v>69</v>
      </c>
      <c r="C72" s="97" t="str">
        <f t="shared" si="2"/>
        <v>UA-69</v>
      </c>
      <c r="D72" s="98">
        <f t="shared" si="3"/>
        <v>4289.3267096853497</v>
      </c>
      <c r="E72" s="98">
        <v>4150.0911515508196</v>
      </c>
      <c r="F72" s="100"/>
    </row>
    <row r="73" spans="1:6" x14ac:dyDescent="0.3">
      <c r="A73" s="90" t="s">
        <v>6</v>
      </c>
      <c r="B73" s="97">
        <v>70</v>
      </c>
      <c r="C73" s="97" t="str">
        <f t="shared" si="2"/>
        <v>UA-70</v>
      </c>
      <c r="D73" s="98">
        <f t="shared" si="3"/>
        <v>4332.2183673391391</v>
      </c>
      <c r="E73" s="98">
        <v>4191.5905058672915</v>
      </c>
      <c r="F73" s="100"/>
    </row>
    <row r="74" spans="1:6" x14ac:dyDescent="0.3">
      <c r="A74" s="90" t="s">
        <v>6</v>
      </c>
      <c r="B74" s="97">
        <v>71</v>
      </c>
      <c r="C74" s="97" t="str">
        <f t="shared" si="2"/>
        <v>UA-71</v>
      </c>
      <c r="D74" s="98">
        <f t="shared" si="3"/>
        <v>4375.5353778026829</v>
      </c>
      <c r="E74" s="98">
        <v>4233.5014056433483</v>
      </c>
      <c r="F74" s="100"/>
    </row>
    <row r="75" spans="1:6" x14ac:dyDescent="0.3">
      <c r="A75" s="90" t="s">
        <v>6</v>
      </c>
      <c r="B75" s="97">
        <v>72</v>
      </c>
      <c r="C75" s="97" t="str">
        <f t="shared" si="2"/>
        <v>UA-72</v>
      </c>
      <c r="D75" s="98">
        <f t="shared" si="3"/>
        <v>4419.3007331197477</v>
      </c>
      <c r="E75" s="98">
        <v>4275.8460965795057</v>
      </c>
      <c r="F75" s="100"/>
    </row>
    <row r="76" spans="1:6" x14ac:dyDescent="0.3">
      <c r="A76" s="90" t="s">
        <v>6</v>
      </c>
      <c r="B76" s="97">
        <v>73</v>
      </c>
      <c r="C76" s="97" t="str">
        <f t="shared" si="2"/>
        <v>UA-73</v>
      </c>
      <c r="D76" s="98">
        <f t="shared" si="3"/>
        <v>4463.5029372684548</v>
      </c>
      <c r="E76" s="98">
        <v>4318.6134558255089</v>
      </c>
      <c r="F76" s="100"/>
    </row>
    <row r="77" spans="1:6" x14ac:dyDescent="0.3">
      <c r="A77" s="90" t="s">
        <v>6</v>
      </c>
      <c r="B77" s="97">
        <v>74</v>
      </c>
      <c r="C77" s="97" t="str">
        <f t="shared" si="2"/>
        <v>UA-74</v>
      </c>
      <c r="D77" s="98">
        <f t="shared" si="3"/>
        <v>4508.1304942269144</v>
      </c>
      <c r="E77" s="98">
        <v>4361.7923605310962</v>
      </c>
      <c r="F77" s="100"/>
    </row>
    <row r="78" spans="1:6" x14ac:dyDescent="0.3">
      <c r="A78" s="90" t="s">
        <v>6</v>
      </c>
      <c r="B78" s="97">
        <v>75</v>
      </c>
      <c r="C78" s="97" t="str">
        <f t="shared" si="2"/>
        <v>UA-75</v>
      </c>
      <c r="D78" s="98">
        <f t="shared" si="3"/>
        <v>4553.2293880826683</v>
      </c>
      <c r="E78" s="98">
        <v>4405.4273020973042</v>
      </c>
      <c r="F78" s="100"/>
    </row>
    <row r="79" spans="1:6" x14ac:dyDescent="0.3">
      <c r="A79" s="90" t="s">
        <v>6</v>
      </c>
      <c r="B79" s="97">
        <v>76</v>
      </c>
      <c r="C79" s="97" t="str">
        <f t="shared" si="2"/>
        <v>UA-76</v>
      </c>
      <c r="D79" s="98">
        <f t="shared" si="3"/>
        <v>4598.7536347481737</v>
      </c>
      <c r="E79" s="98">
        <v>4449.4737891230943</v>
      </c>
      <c r="F79" s="100"/>
    </row>
    <row r="80" spans="1:6" x14ac:dyDescent="0.3">
      <c r="A80" s="90" t="s">
        <v>6</v>
      </c>
      <c r="B80" s="97">
        <v>77</v>
      </c>
      <c r="C80" s="97" t="str">
        <f t="shared" si="2"/>
        <v>UA-77</v>
      </c>
      <c r="D80" s="98">
        <f t="shared" si="3"/>
        <v>4644.7377222890909</v>
      </c>
      <c r="E80" s="98">
        <v>4493.9651901592479</v>
      </c>
      <c r="F80" s="100"/>
    </row>
    <row r="81" spans="1:6" x14ac:dyDescent="0.3">
      <c r="A81" s="90" t="s">
        <v>6</v>
      </c>
      <c r="B81" s="97">
        <v>78</v>
      </c>
      <c r="C81" s="97" t="str">
        <f t="shared" si="2"/>
        <v>UA-78</v>
      </c>
      <c r="D81" s="98">
        <f t="shared" si="3"/>
        <v>4691.1701546835311</v>
      </c>
      <c r="E81" s="98">
        <v>4538.8903823555038</v>
      </c>
      <c r="F81" s="100"/>
    </row>
    <row r="82" spans="1:6" x14ac:dyDescent="0.3">
      <c r="A82" s="90" t="s">
        <v>6</v>
      </c>
      <c r="B82" s="97">
        <v>79</v>
      </c>
      <c r="C82" s="97" t="str">
        <f t="shared" si="2"/>
        <v>UA-79</v>
      </c>
      <c r="D82" s="98">
        <f t="shared" si="3"/>
        <v>4738.08541999715</v>
      </c>
      <c r="E82" s="98">
        <v>4584.2827342626388</v>
      </c>
      <c r="F82" s="100"/>
    </row>
    <row r="83" spans="1:6" x14ac:dyDescent="0.3">
      <c r="A83" s="90" t="s">
        <v>6</v>
      </c>
      <c r="B83" s="97">
        <v>80</v>
      </c>
      <c r="C83" s="97" t="str">
        <f t="shared" si="2"/>
        <v>UA-80</v>
      </c>
      <c r="D83" s="98">
        <f t="shared" si="3"/>
        <v>4785.472022208065</v>
      </c>
      <c r="E83" s="98">
        <v>4630.1311230303954</v>
      </c>
      <c r="F83" s="100"/>
    </row>
    <row r="84" spans="1:6" x14ac:dyDescent="0.3">
      <c r="A84" s="90" t="s">
        <v>6</v>
      </c>
      <c r="B84" s="97">
        <v>81</v>
      </c>
      <c r="C84" s="97" t="str">
        <f t="shared" si="2"/>
        <v>UA-81</v>
      </c>
      <c r="D84" s="98">
        <f t="shared" si="3"/>
        <v>4833.3414573381569</v>
      </c>
      <c r="E84" s="98">
        <v>4676.4466715090293</v>
      </c>
      <c r="F84" s="100"/>
    </row>
    <row r="85" spans="1:6" x14ac:dyDescent="0.3">
      <c r="A85" s="90" t="s">
        <v>6</v>
      </c>
      <c r="B85" s="97">
        <v>82</v>
      </c>
      <c r="C85" s="97" t="str">
        <f t="shared" si="2"/>
        <v>UA-82</v>
      </c>
      <c r="D85" s="98">
        <f t="shared" si="3"/>
        <v>4881.6592373217763</v>
      </c>
      <c r="E85" s="98">
        <v>4723.1960111477692</v>
      </c>
      <c r="F85" s="100"/>
    </row>
    <row r="86" spans="1:6" x14ac:dyDescent="0.3">
      <c r="A86" s="90" t="s">
        <v>6</v>
      </c>
      <c r="B86" s="97">
        <v>83</v>
      </c>
      <c r="C86" s="97" t="str">
        <f t="shared" si="2"/>
        <v>UA-83</v>
      </c>
      <c r="D86" s="98">
        <f t="shared" si="3"/>
        <v>4930.4828422683431</v>
      </c>
      <c r="E86" s="98">
        <v>4770.4347561979039</v>
      </c>
      <c r="F86" s="100"/>
    </row>
    <row r="87" spans="1:6" x14ac:dyDescent="0.3">
      <c r="A87" s="90" t="s">
        <v>6</v>
      </c>
      <c r="B87" s="97">
        <v>84</v>
      </c>
      <c r="C87" s="97" t="str">
        <f t="shared" si="2"/>
        <v>UA-84</v>
      </c>
      <c r="D87" s="98">
        <f t="shared" si="3"/>
        <v>4979.7892801340913</v>
      </c>
      <c r="E87" s="98">
        <v>4818.1406609589194</v>
      </c>
      <c r="F87" s="100"/>
    </row>
    <row r="88" spans="1:6" x14ac:dyDescent="0.3">
      <c r="A88" s="90" t="s">
        <v>6</v>
      </c>
      <c r="B88" s="97">
        <v>85</v>
      </c>
      <c r="C88" s="97" t="str">
        <f t="shared" si="2"/>
        <v>UA-85</v>
      </c>
      <c r="D88" s="98">
        <f t="shared" si="3"/>
        <v>5029.5900469409034</v>
      </c>
      <c r="E88" s="98">
        <v>4866.3248482810732</v>
      </c>
      <c r="F88" s="100"/>
    </row>
    <row r="89" spans="1:6" x14ac:dyDescent="0.3">
      <c r="A89" s="90" t="s">
        <v>6</v>
      </c>
      <c r="B89" s="97">
        <v>86</v>
      </c>
      <c r="C89" s="97" t="str">
        <f t="shared" si="2"/>
        <v>UA-86</v>
      </c>
      <c r="D89" s="98">
        <f t="shared" si="3"/>
        <v>5079.8851426887804</v>
      </c>
      <c r="E89" s="98">
        <v>4914.9873181643661</v>
      </c>
      <c r="F89" s="100"/>
    </row>
    <row r="90" spans="1:6" x14ac:dyDescent="0.3">
      <c r="A90" s="90" t="s">
        <v>6</v>
      </c>
      <c r="B90" s="97">
        <v>87</v>
      </c>
      <c r="C90" s="97" t="str">
        <f t="shared" si="2"/>
        <v>UA-87</v>
      </c>
      <c r="D90" s="98">
        <f t="shared" si="3"/>
        <v>5130.6975594214937</v>
      </c>
      <c r="E90" s="98">
        <v>4964.1503163093166</v>
      </c>
      <c r="F90" s="100"/>
    </row>
    <row r="91" spans="1:6" x14ac:dyDescent="0.3">
      <c r="A91" s="90" t="s">
        <v>6</v>
      </c>
      <c r="B91" s="97">
        <v>88</v>
      </c>
      <c r="C91" s="97" t="str">
        <f t="shared" si="2"/>
        <v>UA-88</v>
      </c>
      <c r="D91" s="98">
        <f t="shared" si="3"/>
        <v>5182.00430509527</v>
      </c>
      <c r="E91" s="98">
        <v>5013.7915970154036</v>
      </c>
      <c r="F91" s="100"/>
    </row>
    <row r="92" spans="1:6" x14ac:dyDescent="0.3">
      <c r="A92" s="90" t="s">
        <v>6</v>
      </c>
      <c r="B92" s="97">
        <v>89</v>
      </c>
      <c r="C92" s="97" t="str">
        <f t="shared" si="2"/>
        <v>UA-89</v>
      </c>
      <c r="D92" s="98">
        <f t="shared" si="3"/>
        <v>5233.805379710112</v>
      </c>
      <c r="E92" s="98">
        <v>5063.9111602826297</v>
      </c>
      <c r="F92" s="100"/>
    </row>
    <row r="93" spans="1:6" x14ac:dyDescent="0.3">
      <c r="A93" s="90" t="s">
        <v>6</v>
      </c>
      <c r="B93" s="97">
        <v>90</v>
      </c>
      <c r="C93" s="97" t="str">
        <f t="shared" si="2"/>
        <v>UA-90</v>
      </c>
      <c r="D93" s="98">
        <f t="shared" si="3"/>
        <v>5286.1582633754451</v>
      </c>
      <c r="E93" s="98">
        <v>5114.56462036229</v>
      </c>
      <c r="F93" s="100"/>
    </row>
    <row r="94" spans="1:6" x14ac:dyDescent="0.3">
      <c r="A94" s="90" t="s">
        <v>6</v>
      </c>
      <c r="B94" s="97">
        <v>91</v>
      </c>
      <c r="C94" s="97" t="str">
        <f t="shared" si="2"/>
        <v>UA-91</v>
      </c>
      <c r="D94" s="98">
        <f t="shared" si="3"/>
        <v>5339.0169720037284</v>
      </c>
      <c r="E94" s="98">
        <v>5165.7074858533488</v>
      </c>
      <c r="F94" s="100"/>
    </row>
    <row r="95" spans="1:6" x14ac:dyDescent="0.3">
      <c r="A95" s="90" t="s">
        <v>6</v>
      </c>
      <c r="B95" s="97">
        <v>92</v>
      </c>
      <c r="C95" s="97" t="str">
        <f t="shared" si="2"/>
        <v>UA-92</v>
      </c>
      <c r="D95" s="98">
        <f t="shared" si="3"/>
        <v>5392.4044976387313</v>
      </c>
      <c r="E95" s="98">
        <v>5217.3620024563215</v>
      </c>
      <c r="F95" s="100"/>
    </row>
    <row r="96" spans="1:6" x14ac:dyDescent="0.3">
      <c r="A96" s="90" t="s">
        <v>6</v>
      </c>
      <c r="B96" s="97">
        <v>93</v>
      </c>
      <c r="C96" s="97" t="str">
        <f t="shared" si="2"/>
        <v>UA-93</v>
      </c>
      <c r="D96" s="98">
        <f t="shared" si="3"/>
        <v>5446.332336302341</v>
      </c>
      <c r="E96" s="98">
        <v>5269.5392930214712</v>
      </c>
      <c r="F96" s="100"/>
    </row>
    <row r="97" spans="1:6" x14ac:dyDescent="0.3">
      <c r="A97" s="90" t="s">
        <v>6</v>
      </c>
      <c r="B97" s="97">
        <v>94</v>
      </c>
      <c r="C97" s="97" t="str">
        <f t="shared" si="2"/>
        <v>UA-94</v>
      </c>
      <c r="D97" s="98">
        <f t="shared" si="3"/>
        <v>5500.8004879945565</v>
      </c>
      <c r="E97" s="98">
        <v>5322.2393575487949</v>
      </c>
      <c r="F97" s="100"/>
    </row>
    <row r="98" spans="1:6" x14ac:dyDescent="0.3">
      <c r="A98" s="90" t="s">
        <v>6</v>
      </c>
      <c r="B98" s="97">
        <v>95</v>
      </c>
      <c r="C98" s="97" t="str">
        <f t="shared" si="2"/>
        <v>UA-95</v>
      </c>
      <c r="D98" s="98">
        <f t="shared" si="3"/>
        <v>5555.7974566934927</v>
      </c>
      <c r="E98" s="98">
        <v>5375.4510731880346</v>
      </c>
      <c r="F98" s="100"/>
    </row>
    <row r="99" spans="1:6" x14ac:dyDescent="0.3">
      <c r="A99" s="90" t="s">
        <v>6</v>
      </c>
      <c r="B99" s="97">
        <v>96</v>
      </c>
      <c r="C99" s="97" t="str">
        <f t="shared" si="2"/>
        <v>UA-96</v>
      </c>
      <c r="D99" s="98">
        <f t="shared" si="3"/>
        <v>5611.3692264866895</v>
      </c>
      <c r="E99" s="98">
        <v>5429.218931340225</v>
      </c>
      <c r="F99" s="100"/>
    </row>
    <row r="100" spans="1:6" x14ac:dyDescent="0.3">
      <c r="A100" s="90" t="s">
        <v>6</v>
      </c>
      <c r="B100" s="97">
        <v>97</v>
      </c>
      <c r="C100" s="97" t="str">
        <f t="shared" si="2"/>
        <v>UA-97</v>
      </c>
      <c r="D100" s="98">
        <f t="shared" si="3"/>
        <v>5667.481309308494</v>
      </c>
      <c r="E100" s="98">
        <v>5483.5095634545924</v>
      </c>
      <c r="F100" s="100"/>
    </row>
    <row r="101" spans="1:6" x14ac:dyDescent="0.3">
      <c r="A101" s="90" t="s">
        <v>6</v>
      </c>
      <c r="B101" s="97">
        <v>98</v>
      </c>
      <c r="C101" s="97" t="str">
        <f t="shared" si="2"/>
        <v>UA-98</v>
      </c>
      <c r="D101" s="98">
        <f t="shared" si="3"/>
        <v>5724.1566972026721</v>
      </c>
      <c r="E101" s="98">
        <v>5538.3452152316504</v>
      </c>
      <c r="F101" s="100"/>
    </row>
    <row r="102" spans="1:6" x14ac:dyDescent="0.3">
      <c r="A102" s="90" t="s">
        <v>6</v>
      </c>
      <c r="B102" s="97">
        <v>99</v>
      </c>
      <c r="C102" s="97" t="str">
        <f t="shared" si="2"/>
        <v>UA-99</v>
      </c>
      <c r="D102" s="98">
        <f t="shared" si="3"/>
        <v>5781.3838941473423</v>
      </c>
      <c r="E102" s="98">
        <v>5593.7147638211427</v>
      </c>
      <c r="F102" s="100"/>
    </row>
    <row r="103" spans="1:6" x14ac:dyDescent="0.3">
      <c r="A103" s="90" t="s">
        <v>6</v>
      </c>
      <c r="B103" s="97">
        <v>100</v>
      </c>
      <c r="C103" s="97" t="str">
        <f t="shared" si="2"/>
        <v>UA-100</v>
      </c>
      <c r="D103" s="98">
        <f t="shared" si="3"/>
        <v>5839.2088842300445</v>
      </c>
      <c r="E103" s="98">
        <v>5649.662700624106</v>
      </c>
      <c r="F103" s="100"/>
    </row>
    <row r="104" spans="1:6" x14ac:dyDescent="0.3">
      <c r="A104" s="90" t="s">
        <v>6</v>
      </c>
      <c r="B104" s="97">
        <v>101</v>
      </c>
      <c r="C104" s="97" t="str">
        <f t="shared" si="2"/>
        <v>UA-101</v>
      </c>
      <c r="D104" s="98">
        <f t="shared" si="3"/>
        <v>5897.585683363237</v>
      </c>
      <c r="E104" s="98">
        <v>5706.1445342395018</v>
      </c>
      <c r="F104" s="100"/>
    </row>
    <row r="105" spans="1:6" x14ac:dyDescent="0.3">
      <c r="A105" s="90" t="s">
        <v>6</v>
      </c>
      <c r="B105" s="97">
        <v>102</v>
      </c>
      <c r="C105" s="97" t="str">
        <f t="shared" si="2"/>
        <v>UA-102</v>
      </c>
      <c r="D105" s="98">
        <f t="shared" si="3"/>
        <v>5956.5717716563477</v>
      </c>
      <c r="E105" s="98">
        <v>5763.2158789186278</v>
      </c>
      <c r="F105" s="100"/>
    </row>
    <row r="106" spans="1:6" x14ac:dyDescent="0.3">
      <c r="A106" s="90" t="s">
        <v>6</v>
      </c>
      <c r="B106" s="97">
        <v>103</v>
      </c>
      <c r="C106" s="97" t="str">
        <f t="shared" si="2"/>
        <v>UA-103</v>
      </c>
      <c r="D106" s="98">
        <f t="shared" si="3"/>
        <v>6016.1441570656043</v>
      </c>
      <c r="E106" s="98">
        <v>5820.8544889609639</v>
      </c>
      <c r="F106" s="100"/>
    </row>
    <row r="107" spans="1:6" x14ac:dyDescent="0.3">
      <c r="A107" s="90" t="s">
        <v>6</v>
      </c>
      <c r="B107" s="97">
        <v>104</v>
      </c>
      <c r="C107" s="97" t="str">
        <f t="shared" si="2"/>
        <v>UA-104</v>
      </c>
      <c r="D107" s="98">
        <f t="shared" si="3"/>
        <v>6076.2913435691225</v>
      </c>
      <c r="E107" s="98">
        <v>5879.0492415162526</v>
      </c>
      <c r="F107" s="100"/>
    </row>
    <row r="108" spans="1:6" x14ac:dyDescent="0.3">
      <c r="A108" s="90" t="s">
        <v>6</v>
      </c>
      <c r="B108" s="97">
        <v>105</v>
      </c>
      <c r="C108" s="97" t="str">
        <f t="shared" si="2"/>
        <v>UA-105</v>
      </c>
      <c r="D108" s="98">
        <f t="shared" si="3"/>
        <v>6137.0593152544434</v>
      </c>
      <c r="E108" s="98">
        <v>5937.8446279855289</v>
      </c>
      <c r="F108" s="100"/>
    </row>
    <row r="109" spans="1:6" x14ac:dyDescent="0.3">
      <c r="A109" s="90" t="s">
        <v>6</v>
      </c>
      <c r="B109" s="97">
        <v>106</v>
      </c>
      <c r="C109" s="97" t="str">
        <f t="shared" si="2"/>
        <v>UA-106</v>
      </c>
      <c r="D109" s="98">
        <f t="shared" si="3"/>
        <v>6198.4250800777954</v>
      </c>
      <c r="E109" s="98">
        <v>5997.2184026682753</v>
      </c>
      <c r="F109" s="100"/>
    </row>
    <row r="110" spans="1:6" x14ac:dyDescent="0.3">
      <c r="A110" s="90" t="s">
        <v>6</v>
      </c>
      <c r="B110" s="97">
        <v>107</v>
      </c>
      <c r="C110" s="97" t="str">
        <f t="shared" si="2"/>
        <v>UA-107</v>
      </c>
      <c r="D110" s="98">
        <f t="shared" si="3"/>
        <v>6260.411630082951</v>
      </c>
      <c r="E110" s="98">
        <v>6057.1928112650103</v>
      </c>
      <c r="F110" s="100"/>
    </row>
    <row r="111" spans="1:6" x14ac:dyDescent="0.3">
      <c r="A111" s="90" t="s">
        <v>6</v>
      </c>
      <c r="B111" s="97">
        <v>108</v>
      </c>
      <c r="C111" s="97" t="str">
        <f t="shared" si="2"/>
        <v>UA-108</v>
      </c>
      <c r="D111" s="98">
        <f t="shared" si="3"/>
        <v>6323.0189652699082</v>
      </c>
      <c r="E111" s="98">
        <v>6117.7678537757329</v>
      </c>
      <c r="F111" s="100"/>
    </row>
    <row r="112" spans="1:6" x14ac:dyDescent="0.3">
      <c r="A112" s="90" t="s">
        <v>6</v>
      </c>
      <c r="B112" s="97">
        <v>109</v>
      </c>
      <c r="C112" s="97" t="str">
        <f t="shared" si="2"/>
        <v>UA-109</v>
      </c>
      <c r="D112" s="98">
        <f t="shared" si="3"/>
        <v>6386.2585816605533</v>
      </c>
      <c r="E112" s="98">
        <v>6178.9546530507023</v>
      </c>
      <c r="F112" s="100"/>
    </row>
    <row r="113" spans="1:6" x14ac:dyDescent="0.3">
      <c r="A113" s="90" t="s">
        <v>6</v>
      </c>
      <c r="B113" s="97">
        <v>110</v>
      </c>
      <c r="C113" s="97" t="str">
        <f t="shared" si="2"/>
        <v>UA-110</v>
      </c>
      <c r="D113" s="98">
        <f t="shared" si="3"/>
        <v>6450.118983233001</v>
      </c>
      <c r="E113" s="98">
        <v>6240.7420862396602</v>
      </c>
      <c r="F113" s="100"/>
    </row>
    <row r="114" spans="1:6" x14ac:dyDescent="0.3">
      <c r="A114" s="90" t="s">
        <v>6</v>
      </c>
      <c r="B114" s="97">
        <v>111</v>
      </c>
      <c r="C114" s="97" t="str">
        <f t="shared" si="2"/>
        <v>UA-111</v>
      </c>
      <c r="D114" s="98">
        <f t="shared" si="3"/>
        <v>6514.6116660091366</v>
      </c>
      <c r="E114" s="98">
        <v>6303.1412761928659</v>
      </c>
      <c r="F114" s="100"/>
    </row>
    <row r="115" spans="1:6" x14ac:dyDescent="0.3">
      <c r="A115" s="90" t="s">
        <v>6</v>
      </c>
      <c r="B115" s="97">
        <v>112</v>
      </c>
      <c r="C115" s="97" t="str">
        <f t="shared" si="2"/>
        <v>UA-112</v>
      </c>
      <c r="D115" s="98">
        <f t="shared" si="3"/>
        <v>6579.7596220327296</v>
      </c>
      <c r="E115" s="98">
        <v>6366.1744686108359</v>
      </c>
      <c r="F115" s="100"/>
    </row>
    <row r="116" spans="1:6" x14ac:dyDescent="0.3">
      <c r="A116" s="90" t="s">
        <v>6</v>
      </c>
      <c r="B116" s="97">
        <v>113</v>
      </c>
      <c r="C116" s="97" t="str">
        <f t="shared" si="2"/>
        <v>UA-113</v>
      </c>
      <c r="D116" s="98">
        <f t="shared" si="3"/>
        <v>6645.5513552818938</v>
      </c>
      <c r="E116" s="98">
        <v>6429.830540643311</v>
      </c>
      <c r="F116" s="100"/>
    </row>
    <row r="117" spans="1:6" x14ac:dyDescent="0.3">
      <c r="A117" s="90" t="s">
        <v>6</v>
      </c>
      <c r="B117" s="97">
        <v>114</v>
      </c>
      <c r="C117" s="97" t="str">
        <f t="shared" si="2"/>
        <v>UA-114</v>
      </c>
      <c r="D117" s="98">
        <f t="shared" si="3"/>
        <v>6712.0098578004036</v>
      </c>
      <c r="E117" s="98">
        <v>6494.1317379908123</v>
      </c>
      <c r="F117" s="100"/>
    </row>
    <row r="118" spans="1:6" x14ac:dyDescent="0.3">
      <c r="A118" s="90" t="s">
        <v>6</v>
      </c>
      <c r="B118" s="97">
        <v>115</v>
      </c>
      <c r="C118" s="97" t="str">
        <f t="shared" si="2"/>
        <v>UA-115</v>
      </c>
      <c r="D118" s="98">
        <f t="shared" si="3"/>
        <v>6779.135129588255</v>
      </c>
      <c r="E118" s="98">
        <v>6559.0780606533363</v>
      </c>
      <c r="F118" s="100"/>
    </row>
    <row r="119" spans="1:6" x14ac:dyDescent="0.3">
      <c r="A119" s="90" t="s">
        <v>6</v>
      </c>
      <c r="B119" s="97">
        <v>116</v>
      </c>
      <c r="C119" s="97" t="str">
        <f t="shared" si="2"/>
        <v>UA-116</v>
      </c>
      <c r="D119" s="98">
        <f t="shared" si="3"/>
        <v>6846.9156746235658</v>
      </c>
      <c r="E119" s="98">
        <v>6624.6583857806263</v>
      </c>
      <c r="F119" s="100"/>
    </row>
    <row r="120" spans="1:6" x14ac:dyDescent="0.3">
      <c r="A120" s="90" t="s">
        <v>6</v>
      </c>
      <c r="B120" s="97">
        <v>117</v>
      </c>
      <c r="C120" s="97" t="str">
        <f t="shared" si="2"/>
        <v>UA-117</v>
      </c>
      <c r="D120" s="98">
        <f t="shared" si="3"/>
        <v>6915.3744849501045</v>
      </c>
      <c r="E120" s="98">
        <v>6690.8949590731991</v>
      </c>
      <c r="F120" s="100"/>
    </row>
    <row r="121" spans="1:6" x14ac:dyDescent="0.3">
      <c r="A121" s="90" t="s">
        <v>6</v>
      </c>
      <c r="B121" s="97">
        <v>118</v>
      </c>
      <c r="C121" s="97" t="str">
        <f t="shared" si="2"/>
        <v>UA-118</v>
      </c>
      <c r="D121" s="98">
        <f t="shared" si="3"/>
        <v>6984.5345526116425</v>
      </c>
      <c r="E121" s="98">
        <v>6757.8100262315738</v>
      </c>
      <c r="F121" s="100"/>
    </row>
    <row r="122" spans="1:6" x14ac:dyDescent="0.3">
      <c r="A122" s="90" t="s">
        <v>6</v>
      </c>
      <c r="B122" s="97">
        <v>119</v>
      </c>
      <c r="C122" s="97" t="str">
        <f t="shared" si="2"/>
        <v>UA-119</v>
      </c>
      <c r="D122" s="98">
        <f t="shared" si="3"/>
        <v>7054.3843815862947</v>
      </c>
      <c r="E122" s="98">
        <v>6825.3924644054905</v>
      </c>
      <c r="F122" s="100"/>
    </row>
    <row r="123" spans="1:6" x14ac:dyDescent="0.3">
      <c r="A123" s="90" t="s">
        <v>6</v>
      </c>
      <c r="B123" s="97">
        <v>120</v>
      </c>
      <c r="C123" s="97" t="str">
        <f t="shared" si="2"/>
        <v>UA-120</v>
      </c>
      <c r="D123" s="98">
        <f t="shared" si="3"/>
        <v>7124.9354678959444</v>
      </c>
      <c r="E123" s="98">
        <v>6893.6533964452083</v>
      </c>
      <c r="F123" s="100"/>
    </row>
    <row r="124" spans="1:6" x14ac:dyDescent="0.3">
      <c r="A124" s="90" t="s">
        <v>6</v>
      </c>
      <c r="B124" s="97">
        <v>121</v>
      </c>
      <c r="C124" s="97" t="str">
        <f t="shared" si="2"/>
        <v>UA-121</v>
      </c>
      <c r="D124" s="98">
        <f t="shared" si="3"/>
        <v>7196.17631551871</v>
      </c>
      <c r="E124" s="98">
        <v>6962.5816995004698</v>
      </c>
      <c r="F124" s="100"/>
    </row>
    <row r="125" spans="1:6" x14ac:dyDescent="0.3">
      <c r="A125" s="90" t="s">
        <v>6</v>
      </c>
      <c r="B125" s="97">
        <v>122</v>
      </c>
      <c r="C125" s="97" t="str">
        <f t="shared" si="2"/>
        <v>UA-122</v>
      </c>
      <c r="D125" s="98">
        <f t="shared" si="3"/>
        <v>7268.1299164983584</v>
      </c>
      <c r="E125" s="98">
        <v>7032.1996192717897</v>
      </c>
      <c r="F125" s="100"/>
    </row>
    <row r="126" spans="1:6" x14ac:dyDescent="0.3">
      <c r="A126" s="90" t="s">
        <v>6</v>
      </c>
      <c r="B126" s="97">
        <v>123</v>
      </c>
      <c r="C126" s="97" t="str">
        <f t="shared" si="2"/>
        <v>UA-123</v>
      </c>
      <c r="D126" s="98">
        <f t="shared" si="3"/>
        <v>7340.8077668567776</v>
      </c>
      <c r="E126" s="98">
        <v>7102.518278609431</v>
      </c>
      <c r="F126" s="100"/>
    </row>
    <row r="127" spans="1:6" x14ac:dyDescent="0.3">
      <c r="A127" s="90" t="s">
        <v>6</v>
      </c>
      <c r="B127" s="97">
        <v>124</v>
      </c>
      <c r="C127" s="97" t="str">
        <f t="shared" si="2"/>
        <v>UA-124</v>
      </c>
      <c r="D127" s="98">
        <f t="shared" si="3"/>
        <v>7414.2098665939629</v>
      </c>
      <c r="E127" s="98">
        <v>7173.5376775133891</v>
      </c>
      <c r="F127" s="100"/>
    </row>
    <row r="128" spans="1:6" x14ac:dyDescent="0.3">
      <c r="A128" s="90" t="s">
        <v>6</v>
      </c>
      <c r="B128" s="97">
        <v>125</v>
      </c>
      <c r="C128" s="97" t="str">
        <f t="shared" si="2"/>
        <v>UA-125</v>
      </c>
      <c r="D128" s="98">
        <f t="shared" si="3"/>
        <v>7488.3592077536914</v>
      </c>
      <c r="E128" s="98">
        <v>7245.2800616841869</v>
      </c>
      <c r="F128" s="100"/>
    </row>
    <row r="129" spans="1:6" x14ac:dyDescent="0.3">
      <c r="A129" s="90" t="s">
        <v>6</v>
      </c>
      <c r="B129" s="97">
        <v>126</v>
      </c>
      <c r="C129" s="97" t="str">
        <f t="shared" si="2"/>
        <v>UA-126</v>
      </c>
      <c r="D129" s="98">
        <f t="shared" si="3"/>
        <v>7563.2442943140741</v>
      </c>
      <c r="E129" s="98">
        <v>7317.7343082715633</v>
      </c>
      <c r="F129" s="100"/>
    </row>
    <row r="130" spans="1:6" x14ac:dyDescent="0.3">
      <c r="A130" s="90" t="s">
        <v>6</v>
      </c>
      <c r="B130" s="101">
        <v>127</v>
      </c>
      <c r="C130" s="97" t="str">
        <f t="shared" si="2"/>
        <v>UA-127</v>
      </c>
      <c r="D130" s="98">
        <f t="shared" si="3"/>
        <v>7638.8766222969953</v>
      </c>
      <c r="E130" s="98">
        <v>7390.9115401257759</v>
      </c>
      <c r="F130" s="100"/>
    </row>
    <row r="131" spans="1:6" x14ac:dyDescent="0.3">
      <c r="A131" s="90" t="s">
        <v>6</v>
      </c>
      <c r="B131" s="97">
        <v>128</v>
      </c>
      <c r="C131" s="97" t="str">
        <f t="shared" si="2"/>
        <v>UA-128</v>
      </c>
      <c r="D131" s="98">
        <f t="shared" si="3"/>
        <v>7715.267687724343</v>
      </c>
      <c r="E131" s="98">
        <v>7464.8228800970855</v>
      </c>
      <c r="F131" s="100"/>
    </row>
    <row r="132" spans="1:6" x14ac:dyDescent="0.3">
      <c r="A132" s="90" t="s">
        <v>6</v>
      </c>
      <c r="B132" s="97">
        <v>129</v>
      </c>
      <c r="C132" s="97" t="str">
        <f t="shared" si="2"/>
        <v>UA-129</v>
      </c>
      <c r="D132" s="98">
        <f t="shared" si="3"/>
        <v>7792.4289866179997</v>
      </c>
      <c r="E132" s="98">
        <v>7539.4794510357506</v>
      </c>
      <c r="F132" s="100"/>
    </row>
    <row r="133" spans="1:6" x14ac:dyDescent="0.3">
      <c r="A133" s="90" t="s">
        <v>6</v>
      </c>
      <c r="B133" s="97">
        <v>130</v>
      </c>
      <c r="C133" s="97" t="str">
        <f t="shared" ref="C133:C196" si="4">CONCATENATE(A133,"-",B133)</f>
        <v>UA-130</v>
      </c>
      <c r="D133" s="98">
        <f t="shared" ref="D133:D147" si="5">+E133*103.355%</f>
        <v>7870.3490229560812</v>
      </c>
      <c r="E133" s="98">
        <v>7614.8701300915109</v>
      </c>
      <c r="F133" s="100"/>
    </row>
    <row r="134" spans="1:6" x14ac:dyDescent="0.3">
      <c r="A134" s="90" t="s">
        <v>6</v>
      </c>
      <c r="B134" s="97">
        <v>131</v>
      </c>
      <c r="C134" s="97" t="str">
        <f t="shared" si="4"/>
        <v>UA-131</v>
      </c>
      <c r="D134" s="98">
        <f t="shared" si="5"/>
        <v>7949.0507887823587</v>
      </c>
      <c r="E134" s="98">
        <v>7691.0171629648867</v>
      </c>
      <c r="F134" s="100"/>
    </row>
    <row r="135" spans="1:6" x14ac:dyDescent="0.3">
      <c r="A135" s="90" t="s">
        <v>6</v>
      </c>
      <c r="B135" s="97">
        <v>132</v>
      </c>
      <c r="C135" s="97" t="str">
        <f t="shared" si="4"/>
        <v>UA-132</v>
      </c>
      <c r="D135" s="98">
        <f t="shared" si="5"/>
        <v>8028.5457801187185</v>
      </c>
      <c r="E135" s="98">
        <v>7767.9316725061381</v>
      </c>
      <c r="F135" s="100"/>
    </row>
    <row r="136" spans="1:6" x14ac:dyDescent="0.3">
      <c r="A136" s="90" t="s">
        <v>6</v>
      </c>
      <c r="B136" s="97">
        <v>133</v>
      </c>
      <c r="C136" s="97" t="str">
        <f t="shared" si="4"/>
        <v>UA-133</v>
      </c>
      <c r="D136" s="98">
        <f t="shared" si="5"/>
        <v>8108.8339969651579</v>
      </c>
      <c r="E136" s="98">
        <v>7845.6136587152614</v>
      </c>
      <c r="F136" s="100"/>
    </row>
    <row r="137" spans="1:6" x14ac:dyDescent="0.3">
      <c r="A137" s="90" t="s">
        <v>6</v>
      </c>
      <c r="B137" s="97">
        <v>134</v>
      </c>
      <c r="C137" s="97" t="str">
        <f t="shared" si="4"/>
        <v>UA-134</v>
      </c>
      <c r="D137" s="98">
        <f t="shared" si="5"/>
        <v>8189.9154393216786</v>
      </c>
      <c r="E137" s="98">
        <v>7924.0631215922585</v>
      </c>
      <c r="F137" s="100"/>
    </row>
    <row r="138" spans="1:6" x14ac:dyDescent="0.3">
      <c r="A138" s="90" t="s">
        <v>6</v>
      </c>
      <c r="B138" s="97">
        <v>135</v>
      </c>
      <c r="C138" s="97" t="str">
        <f t="shared" si="4"/>
        <v>UA-135</v>
      </c>
      <c r="D138" s="98">
        <f t="shared" si="5"/>
        <v>8271.8130992320512</v>
      </c>
      <c r="E138" s="98">
        <v>8003.3023068376478</v>
      </c>
      <c r="F138" s="100"/>
    </row>
    <row r="139" spans="1:6" x14ac:dyDescent="0.3">
      <c r="A139" s="90" t="s">
        <v>6</v>
      </c>
      <c r="B139" s="97">
        <v>136</v>
      </c>
      <c r="C139" s="97" t="str">
        <f t="shared" si="4"/>
        <v>UA-136</v>
      </c>
      <c r="D139" s="98">
        <f t="shared" si="5"/>
        <v>8354.5269766962738</v>
      </c>
      <c r="E139" s="98">
        <v>8083.3312144514284</v>
      </c>
      <c r="F139" s="100"/>
    </row>
    <row r="140" spans="1:6" x14ac:dyDescent="0.3">
      <c r="A140" s="90" t="s">
        <v>6</v>
      </c>
      <c r="B140" s="97">
        <v>137</v>
      </c>
      <c r="C140" s="97" t="str">
        <f t="shared" si="4"/>
        <v>UA-137</v>
      </c>
      <c r="D140" s="98">
        <f t="shared" si="5"/>
        <v>8438.0685677362326</v>
      </c>
      <c r="E140" s="98">
        <v>8164.1609672838595</v>
      </c>
      <c r="F140" s="100"/>
    </row>
    <row r="141" spans="1:6" x14ac:dyDescent="0.3">
      <c r="A141" s="90" t="s">
        <v>6</v>
      </c>
      <c r="B141" s="97">
        <v>138</v>
      </c>
      <c r="C141" s="97" t="str">
        <f t="shared" si="4"/>
        <v>UA-138</v>
      </c>
      <c r="D141" s="98">
        <f t="shared" si="5"/>
        <v>8522.4493683738147</v>
      </c>
      <c r="E141" s="98">
        <v>8245.802688185202</v>
      </c>
      <c r="F141" s="100"/>
    </row>
    <row r="142" spans="1:6" x14ac:dyDescent="0.3">
      <c r="A142" s="90" t="s">
        <v>6</v>
      </c>
      <c r="B142" s="97">
        <v>139</v>
      </c>
      <c r="C142" s="97" t="str">
        <f t="shared" si="4"/>
        <v>UA-139</v>
      </c>
      <c r="D142" s="98">
        <f t="shared" si="5"/>
        <v>8607.6693786090182</v>
      </c>
      <c r="E142" s="98">
        <v>8328.2563771554524</v>
      </c>
      <c r="F142" s="100"/>
    </row>
    <row r="143" spans="1:6" x14ac:dyDescent="0.3">
      <c r="A143" s="90" t="s">
        <v>6</v>
      </c>
      <c r="B143" s="97">
        <v>140</v>
      </c>
      <c r="C143" s="97" t="str">
        <f t="shared" si="4"/>
        <v>UA-140</v>
      </c>
      <c r="D143" s="98">
        <f t="shared" si="5"/>
        <v>8693.7515904856136</v>
      </c>
      <c r="E143" s="98">
        <v>8411.5442798951317</v>
      </c>
      <c r="F143" s="100"/>
    </row>
    <row r="144" spans="1:6" x14ac:dyDescent="0.3">
      <c r="A144" s="90" t="s">
        <v>6</v>
      </c>
      <c r="B144" s="97">
        <v>141</v>
      </c>
      <c r="C144" s="97" t="str">
        <f t="shared" si="4"/>
        <v>UA-141</v>
      </c>
      <c r="D144" s="98">
        <f t="shared" si="5"/>
        <v>8780.677466930676</v>
      </c>
      <c r="E144" s="98">
        <v>8495.6484610620446</v>
      </c>
      <c r="F144" s="100"/>
    </row>
    <row r="145" spans="1:6" x14ac:dyDescent="0.3">
      <c r="A145" s="90" t="s">
        <v>6</v>
      </c>
      <c r="B145" s="97">
        <v>142</v>
      </c>
      <c r="C145" s="97" t="str">
        <f t="shared" si="4"/>
        <v>UA-142</v>
      </c>
      <c r="D145" s="98">
        <f t="shared" si="5"/>
        <v>8868.4897326681566</v>
      </c>
      <c r="E145" s="98">
        <v>8580.6102584956279</v>
      </c>
      <c r="F145" s="100"/>
    </row>
    <row r="146" spans="1:6" x14ac:dyDescent="0.3">
      <c r="A146" s="90" t="s">
        <v>6</v>
      </c>
      <c r="B146" s="97">
        <v>143</v>
      </c>
      <c r="C146" s="97" t="str">
        <f t="shared" si="4"/>
        <v>UA-143</v>
      </c>
      <c r="D146" s="98">
        <f t="shared" si="5"/>
        <v>8957.1648805472651</v>
      </c>
      <c r="E146" s="98">
        <v>8666.4069281092015</v>
      </c>
      <c r="F146" s="100"/>
    </row>
    <row r="147" spans="1:6" x14ac:dyDescent="0.3">
      <c r="A147" s="90" t="s">
        <v>6</v>
      </c>
      <c r="B147" s="97">
        <v>144</v>
      </c>
      <c r="C147" s="97" t="str">
        <f t="shared" si="4"/>
        <v>UA-144</v>
      </c>
      <c r="D147" s="98">
        <f t="shared" si="5"/>
        <v>9046.7477356143154</v>
      </c>
      <c r="E147" s="98">
        <v>8753.0818398861356</v>
      </c>
      <c r="F147" s="100"/>
    </row>
    <row r="148" spans="1:6" x14ac:dyDescent="0.3">
      <c r="A148" s="90"/>
      <c r="B148" s="90" t="s">
        <v>8</v>
      </c>
      <c r="C148" s="90"/>
      <c r="D148" s="98"/>
      <c r="E148" s="98"/>
      <c r="F148" s="102"/>
    </row>
    <row r="149" spans="1:6" x14ac:dyDescent="0.3">
      <c r="A149" s="90" t="s">
        <v>14</v>
      </c>
      <c r="B149" s="90">
        <v>45</v>
      </c>
      <c r="C149" s="97" t="str">
        <f t="shared" si="4"/>
        <v>CO-45</v>
      </c>
      <c r="D149" s="98">
        <f>+E149*102.95%</f>
        <v>4566.739277953774</v>
      </c>
      <c r="E149" s="103">
        <v>4435.880794515565</v>
      </c>
      <c r="F149" s="102"/>
    </row>
    <row r="150" spans="1:6" x14ac:dyDescent="0.3">
      <c r="A150" s="90" t="s">
        <v>14</v>
      </c>
      <c r="B150" s="90">
        <v>46</v>
      </c>
      <c r="C150" s="97" t="str">
        <f t="shared" si="4"/>
        <v>CO-46</v>
      </c>
      <c r="D150" s="98">
        <f t="shared" ref="D150:D208" si="6">+E150*102.95%</f>
        <v>4612.2435422387043</v>
      </c>
      <c r="E150" s="103">
        <v>4480.0811483620246</v>
      </c>
      <c r="F150" s="102"/>
    </row>
    <row r="151" spans="1:6" x14ac:dyDescent="0.3">
      <c r="A151" s="90" t="s">
        <v>14</v>
      </c>
      <c r="B151" s="90">
        <v>47</v>
      </c>
      <c r="C151" s="97" t="str">
        <f t="shared" si="4"/>
        <v>CO-47</v>
      </c>
      <c r="D151" s="98">
        <f t="shared" si="6"/>
        <v>4658.9841487985468</v>
      </c>
      <c r="E151" s="103">
        <v>4525.4824174828036</v>
      </c>
      <c r="F151" s="102"/>
    </row>
    <row r="152" spans="1:6" x14ac:dyDescent="0.3">
      <c r="A152" s="90" t="s">
        <v>14</v>
      </c>
      <c r="B152" s="90">
        <v>48</v>
      </c>
      <c r="C152" s="97" t="str">
        <f t="shared" si="4"/>
        <v>CO-48</v>
      </c>
      <c r="D152" s="98">
        <f t="shared" si="6"/>
        <v>4704.4884130834789</v>
      </c>
      <c r="E152" s="103">
        <v>4569.6827713292651</v>
      </c>
      <c r="F152" s="102"/>
    </row>
    <row r="153" spans="1:6" x14ac:dyDescent="0.3">
      <c r="A153" s="90" t="s">
        <v>14</v>
      </c>
      <c r="B153" s="90">
        <v>49</v>
      </c>
      <c r="C153" s="97" t="str">
        <f t="shared" si="4"/>
        <v>CO-49</v>
      </c>
      <c r="D153" s="98">
        <f t="shared" si="6"/>
        <v>4751.2404672569774</v>
      </c>
      <c r="E153" s="103">
        <v>4615.0951600359176</v>
      </c>
      <c r="F153" s="102"/>
    </row>
    <row r="154" spans="1:6" x14ac:dyDescent="0.3">
      <c r="A154" s="90" t="s">
        <v>14</v>
      </c>
      <c r="B154" s="90">
        <v>50</v>
      </c>
      <c r="C154" s="97" t="str">
        <f t="shared" si="4"/>
        <v>CO-50</v>
      </c>
      <c r="D154" s="98">
        <f t="shared" si="6"/>
        <v>4799.0342542732278</v>
      </c>
      <c r="E154" s="103">
        <v>4661.519431057045</v>
      </c>
      <c r="F154" s="102"/>
    </row>
    <row r="155" spans="1:6" x14ac:dyDescent="0.3">
      <c r="A155" s="90" t="s">
        <v>14</v>
      </c>
      <c r="B155" s="90">
        <v>51</v>
      </c>
      <c r="C155" s="97" t="str">
        <f t="shared" si="4"/>
        <v>CO-51</v>
      </c>
      <c r="D155" s="98">
        <f t="shared" si="6"/>
        <v>4848.0643835643878</v>
      </c>
      <c r="E155" s="103">
        <v>4709.1446173524891</v>
      </c>
      <c r="F155" s="102"/>
    </row>
    <row r="156" spans="1:6" x14ac:dyDescent="0.3">
      <c r="A156" s="90" t="s">
        <v>14</v>
      </c>
      <c r="B156" s="90">
        <v>52</v>
      </c>
      <c r="C156" s="97" t="str">
        <f t="shared" si="4"/>
        <v>CO-52</v>
      </c>
      <c r="D156" s="98">
        <f t="shared" si="6"/>
        <v>4895.9497514898894</v>
      </c>
      <c r="E156" s="103">
        <v>4755.6578450606012</v>
      </c>
      <c r="F156" s="102"/>
    </row>
    <row r="157" spans="1:6" x14ac:dyDescent="0.3">
      <c r="A157" s="90" t="s">
        <v>14</v>
      </c>
      <c r="B157" s="90">
        <v>53</v>
      </c>
      <c r="C157" s="97" t="str">
        <f t="shared" si="4"/>
        <v>CO-53</v>
      </c>
      <c r="D157" s="98">
        <f t="shared" si="6"/>
        <v>4946.2276706696166</v>
      </c>
      <c r="E157" s="103">
        <v>4804.4950662162373</v>
      </c>
      <c r="F157" s="102"/>
    </row>
    <row r="158" spans="1:6" x14ac:dyDescent="0.3">
      <c r="A158" s="90" t="s">
        <v>14</v>
      </c>
      <c r="B158" s="90">
        <v>54</v>
      </c>
      <c r="C158" s="97" t="str">
        <f t="shared" si="4"/>
        <v>CO-54</v>
      </c>
      <c r="D158" s="98">
        <f t="shared" si="6"/>
        <v>4994.0214576858643</v>
      </c>
      <c r="E158" s="103">
        <v>4850.919337237362</v>
      </c>
      <c r="F158" s="102"/>
    </row>
    <row r="159" spans="1:6" x14ac:dyDescent="0.3">
      <c r="A159" s="90" t="s">
        <v>14</v>
      </c>
      <c r="B159" s="90">
        <v>55</v>
      </c>
      <c r="C159" s="97" t="str">
        <f t="shared" si="4"/>
        <v>CO-55</v>
      </c>
      <c r="D159" s="98">
        <f t="shared" si="6"/>
        <v>5043.1546154999332</v>
      </c>
      <c r="E159" s="103">
        <v>4898.6445998056661</v>
      </c>
      <c r="F159" s="102"/>
    </row>
    <row r="160" spans="1:6" x14ac:dyDescent="0.3">
      <c r="A160" s="90" t="s">
        <v>14</v>
      </c>
      <c r="B160" s="90">
        <v>56</v>
      </c>
      <c r="C160" s="97" t="str">
        <f t="shared" si="4"/>
        <v>CO-56</v>
      </c>
      <c r="D160" s="98">
        <f t="shared" si="6"/>
        <v>5096.8553711629811</v>
      </c>
      <c r="E160" s="103">
        <v>4950.8065771374268</v>
      </c>
      <c r="F160" s="102"/>
    </row>
    <row r="161" spans="1:6" x14ac:dyDescent="0.3">
      <c r="A161" s="90" t="s">
        <v>14</v>
      </c>
      <c r="B161" s="90">
        <v>57</v>
      </c>
      <c r="C161" s="97" t="str">
        <f t="shared" si="4"/>
        <v>CO-57</v>
      </c>
      <c r="D161" s="98">
        <f t="shared" si="6"/>
        <v>5144.6491581792307</v>
      </c>
      <c r="E161" s="103">
        <v>4997.2308481585533</v>
      </c>
      <c r="F161" s="102"/>
    </row>
    <row r="162" spans="1:6" x14ac:dyDescent="0.3">
      <c r="A162" s="90" t="s">
        <v>14</v>
      </c>
      <c r="B162" s="90">
        <v>58</v>
      </c>
      <c r="C162" s="97" t="str">
        <f t="shared" si="4"/>
        <v>CO-58</v>
      </c>
      <c r="D162" s="98">
        <f t="shared" si="6"/>
        <v>5196.0718387246161</v>
      </c>
      <c r="E162" s="103">
        <v>5047.1800279015206</v>
      </c>
      <c r="F162" s="102"/>
    </row>
    <row r="163" spans="1:6" x14ac:dyDescent="0.3">
      <c r="A163" s="90" t="s">
        <v>14</v>
      </c>
      <c r="B163" s="90">
        <v>59</v>
      </c>
      <c r="C163" s="97" t="str">
        <f t="shared" si="4"/>
        <v>CO-59</v>
      </c>
      <c r="D163" s="98">
        <f t="shared" si="6"/>
        <v>5250.9288033669791</v>
      </c>
      <c r="E163" s="103">
        <v>5100.4650834064869</v>
      </c>
      <c r="F163" s="102"/>
    </row>
    <row r="164" spans="1:6" x14ac:dyDescent="0.3">
      <c r="A164" s="90" t="s">
        <v>14</v>
      </c>
      <c r="B164" s="90">
        <v>60</v>
      </c>
      <c r="C164" s="97" t="str">
        <f t="shared" si="4"/>
        <v>CO-60</v>
      </c>
      <c r="D164" s="98">
        <f t="shared" si="6"/>
        <v>5301.1952749330503</v>
      </c>
      <c r="E164" s="103">
        <v>5149.2911849762504</v>
      </c>
      <c r="F164" s="102"/>
    </row>
    <row r="165" spans="1:6" x14ac:dyDescent="0.3">
      <c r="A165" s="90" t="s">
        <v>14</v>
      </c>
      <c r="B165" s="90">
        <v>61</v>
      </c>
      <c r="C165" s="97" t="str">
        <f t="shared" si="4"/>
        <v>CO-61</v>
      </c>
      <c r="D165" s="98">
        <f t="shared" si="6"/>
        <v>5354.907478209755</v>
      </c>
      <c r="E165" s="103">
        <v>5201.4642818938846</v>
      </c>
      <c r="F165" s="102"/>
    </row>
    <row r="166" spans="1:6" x14ac:dyDescent="0.3">
      <c r="A166" s="90" t="s">
        <v>14</v>
      </c>
      <c r="B166" s="90">
        <v>62</v>
      </c>
      <c r="C166" s="97" t="str">
        <f t="shared" si="4"/>
        <v>CO-62</v>
      </c>
      <c r="D166" s="98">
        <f t="shared" si="6"/>
        <v>5408.6196814864588</v>
      </c>
      <c r="E166" s="103">
        <v>5253.6373788115188</v>
      </c>
      <c r="F166" s="102"/>
    </row>
    <row r="167" spans="1:6" x14ac:dyDescent="0.3">
      <c r="A167" s="90" t="s">
        <v>14</v>
      </c>
      <c r="B167" s="90">
        <v>63</v>
      </c>
      <c r="C167" s="97" t="str">
        <f t="shared" si="4"/>
        <v>CO-63</v>
      </c>
      <c r="D167" s="98">
        <f t="shared" si="6"/>
        <v>5462.3204371495067</v>
      </c>
      <c r="E167" s="103">
        <v>5305.7993561432795</v>
      </c>
      <c r="F167" s="102"/>
    </row>
    <row r="168" spans="1:6" x14ac:dyDescent="0.3">
      <c r="A168" s="90" t="s">
        <v>14</v>
      </c>
      <c r="B168" s="90">
        <v>64</v>
      </c>
      <c r="C168" s="97" t="str">
        <f t="shared" si="4"/>
        <v>CO-64</v>
      </c>
      <c r="D168" s="98">
        <f t="shared" si="6"/>
        <v>5517.1774017918688</v>
      </c>
      <c r="E168" s="103">
        <v>5359.0844116482449</v>
      </c>
      <c r="F168" s="102"/>
    </row>
    <row r="169" spans="1:6" x14ac:dyDescent="0.3">
      <c r="A169" s="90" t="s">
        <v>14</v>
      </c>
      <c r="B169" s="90">
        <v>65</v>
      </c>
      <c r="C169" s="97" t="str">
        <f t="shared" si="4"/>
        <v>CO-65</v>
      </c>
      <c r="D169" s="98">
        <f t="shared" si="6"/>
        <v>5572.0343664342317</v>
      </c>
      <c r="E169" s="103">
        <v>5412.3694671532112</v>
      </c>
      <c r="F169" s="102"/>
    </row>
    <row r="170" spans="1:6" x14ac:dyDescent="0.3">
      <c r="A170" s="90" t="s">
        <v>14</v>
      </c>
      <c r="B170" s="90">
        <v>66</v>
      </c>
      <c r="C170" s="97" t="str">
        <f t="shared" si="4"/>
        <v>CO-66</v>
      </c>
      <c r="D170" s="98">
        <f t="shared" si="6"/>
        <v>5628.1276733515051</v>
      </c>
      <c r="E170" s="103">
        <v>5466.855437932496</v>
      </c>
      <c r="F170" s="102"/>
    </row>
    <row r="171" spans="1:6" x14ac:dyDescent="0.3">
      <c r="A171" s="90" t="s">
        <v>14</v>
      </c>
      <c r="B171" s="90">
        <v>67</v>
      </c>
      <c r="C171" s="97" t="str">
        <f t="shared" si="4"/>
        <v>CO-67</v>
      </c>
      <c r="D171" s="98">
        <f t="shared" si="6"/>
        <v>5685.3657416344367</v>
      </c>
      <c r="E171" s="103">
        <v>5522.4533672991129</v>
      </c>
      <c r="F171" s="102"/>
    </row>
    <row r="172" spans="1:6" x14ac:dyDescent="0.3">
      <c r="A172" s="90" t="s">
        <v>14</v>
      </c>
      <c r="B172" s="90">
        <v>68</v>
      </c>
      <c r="C172" s="97" t="str">
        <f t="shared" si="4"/>
        <v>CO-68</v>
      </c>
      <c r="D172" s="98">
        <f t="shared" si="6"/>
        <v>5741.356020028802</v>
      </c>
      <c r="E172" s="103">
        <v>5576.8392618055386</v>
      </c>
      <c r="F172" s="102"/>
    </row>
    <row r="173" spans="1:6" x14ac:dyDescent="0.3">
      <c r="A173" s="90" t="s">
        <v>14</v>
      </c>
      <c r="B173" s="90">
        <v>69</v>
      </c>
      <c r="C173" s="97" t="str">
        <f t="shared" si="4"/>
        <v>CO-69</v>
      </c>
      <c r="D173" s="98">
        <f t="shared" si="6"/>
        <v>5799.7388496773938</v>
      </c>
      <c r="E173" s="103">
        <v>5633.5491497594885</v>
      </c>
      <c r="F173" s="102"/>
    </row>
    <row r="174" spans="1:6" x14ac:dyDescent="0.3">
      <c r="A174" s="90" t="s">
        <v>14</v>
      </c>
      <c r="B174" s="90">
        <v>70</v>
      </c>
      <c r="C174" s="97" t="str">
        <f t="shared" si="4"/>
        <v>CO-70</v>
      </c>
      <c r="D174" s="98">
        <f t="shared" si="6"/>
        <v>5855.8321565946671</v>
      </c>
      <c r="E174" s="103">
        <v>5688.0351205387733</v>
      </c>
      <c r="F174" s="102"/>
    </row>
    <row r="175" spans="1:6" x14ac:dyDescent="0.3">
      <c r="A175" s="90" t="s">
        <v>14</v>
      </c>
      <c r="B175" s="90">
        <v>71</v>
      </c>
      <c r="C175" s="97" t="str">
        <f t="shared" si="4"/>
        <v>CO-71</v>
      </c>
      <c r="D175" s="98">
        <f t="shared" si="6"/>
        <v>5915.3597476089171</v>
      </c>
      <c r="E175" s="103">
        <v>5745.8569670800553</v>
      </c>
      <c r="F175" s="102"/>
    </row>
    <row r="176" spans="1:6" x14ac:dyDescent="0.3">
      <c r="A176" s="90" t="s">
        <v>14</v>
      </c>
      <c r="B176" s="90">
        <v>72</v>
      </c>
      <c r="C176" s="97" t="str">
        <f t="shared" si="4"/>
        <v>CO-72</v>
      </c>
      <c r="D176" s="98">
        <f t="shared" si="6"/>
        <v>5973.7425772575079</v>
      </c>
      <c r="E176" s="103">
        <v>5802.5668550340042</v>
      </c>
      <c r="F176" s="102"/>
    </row>
    <row r="177" spans="1:6" x14ac:dyDescent="0.3">
      <c r="A177" s="90" t="s">
        <v>14</v>
      </c>
      <c r="B177" s="90">
        <v>73</v>
      </c>
      <c r="C177" s="97" t="str">
        <f t="shared" si="4"/>
        <v>CO-73</v>
      </c>
      <c r="D177" s="98">
        <f t="shared" si="6"/>
        <v>6033.2701682717588</v>
      </c>
      <c r="E177" s="103">
        <v>5860.3887015752871</v>
      </c>
      <c r="F177" s="102"/>
    </row>
    <row r="178" spans="1:6" x14ac:dyDescent="0.3">
      <c r="A178" s="90" t="s">
        <v>14</v>
      </c>
      <c r="B178" s="90">
        <v>74</v>
      </c>
      <c r="C178" s="97" t="str">
        <f t="shared" si="4"/>
        <v>CO-74</v>
      </c>
      <c r="D178" s="98">
        <f t="shared" si="6"/>
        <v>6092.7977592860088</v>
      </c>
      <c r="E178" s="103">
        <v>5918.21054811657</v>
      </c>
      <c r="F178" s="102"/>
    </row>
    <row r="179" spans="1:6" x14ac:dyDescent="0.3">
      <c r="A179" s="90" t="s">
        <v>14</v>
      </c>
      <c r="B179" s="90">
        <v>75</v>
      </c>
      <c r="C179" s="97" t="str">
        <f t="shared" si="4"/>
        <v>CO-75</v>
      </c>
      <c r="D179" s="98">
        <f t="shared" si="6"/>
        <v>6153.5731401888261</v>
      </c>
      <c r="E179" s="103">
        <v>5977.244429518043</v>
      </c>
      <c r="F179" s="102"/>
    </row>
    <row r="180" spans="1:6" x14ac:dyDescent="0.3">
      <c r="A180" s="90" t="s">
        <v>14</v>
      </c>
      <c r="B180" s="90">
        <v>76</v>
      </c>
      <c r="C180" s="97" t="str">
        <f t="shared" si="4"/>
        <v>CO-76</v>
      </c>
      <c r="D180" s="98">
        <f t="shared" si="6"/>
        <v>6215.4818348436465</v>
      </c>
      <c r="E180" s="103">
        <v>6037.3791499209774</v>
      </c>
      <c r="F180" s="102"/>
    </row>
    <row r="181" spans="1:6" x14ac:dyDescent="0.3">
      <c r="A181" s="90" t="s">
        <v>14</v>
      </c>
      <c r="B181" s="90">
        <v>77</v>
      </c>
      <c r="C181" s="97" t="str">
        <f t="shared" si="4"/>
        <v>CO-77</v>
      </c>
      <c r="D181" s="98">
        <f t="shared" si="6"/>
        <v>6278.4437099548713</v>
      </c>
      <c r="E181" s="103">
        <v>6098.5368722242556</v>
      </c>
      <c r="F181" s="102"/>
    </row>
    <row r="182" spans="1:6" x14ac:dyDescent="0.3">
      <c r="A182" s="90" t="s">
        <v>14</v>
      </c>
      <c r="B182" s="90">
        <v>78</v>
      </c>
      <c r="C182" s="97" t="str">
        <f t="shared" si="4"/>
        <v>CO-78</v>
      </c>
      <c r="D182" s="98">
        <f t="shared" si="6"/>
        <v>6341.4971659753501</v>
      </c>
      <c r="E182" s="103">
        <v>6159.7835512145211</v>
      </c>
      <c r="F182" s="102"/>
    </row>
    <row r="183" spans="1:6" x14ac:dyDescent="0.3">
      <c r="A183" s="90" t="s">
        <v>14</v>
      </c>
      <c r="B183" s="90">
        <v>79</v>
      </c>
      <c r="C183" s="97" t="str">
        <f t="shared" si="4"/>
        <v>CO-79</v>
      </c>
      <c r="D183" s="98">
        <f t="shared" si="6"/>
        <v>6403.4173082438265</v>
      </c>
      <c r="E183" s="103">
        <v>6219.9293912033281</v>
      </c>
      <c r="F183" s="102"/>
    </row>
    <row r="184" spans="1:6" x14ac:dyDescent="0.3">
      <c r="A184" s="90" t="s">
        <v>14</v>
      </c>
      <c r="B184" s="90">
        <v>80</v>
      </c>
      <c r="C184" s="97" t="str">
        <f t="shared" si="4"/>
        <v>CO-80</v>
      </c>
      <c r="D184" s="98">
        <f t="shared" si="6"/>
        <v>6468.8518679048757</v>
      </c>
      <c r="E184" s="103">
        <v>6283.4889440552452</v>
      </c>
      <c r="F184" s="102"/>
    </row>
    <row r="185" spans="1:6" x14ac:dyDescent="0.3">
      <c r="A185" s="90" t="s">
        <v>14</v>
      </c>
      <c r="B185" s="90">
        <v>81</v>
      </c>
      <c r="C185" s="97" t="str">
        <f t="shared" si="4"/>
        <v>CO-81</v>
      </c>
      <c r="D185" s="98">
        <f t="shared" si="6"/>
        <v>6534.2062942703269</v>
      </c>
      <c r="E185" s="103">
        <v>6346.9706598060484</v>
      </c>
      <c r="F185" s="102"/>
    </row>
    <row r="186" spans="1:6" x14ac:dyDescent="0.3">
      <c r="A186" s="90" t="s">
        <v>14</v>
      </c>
      <c r="B186" s="90">
        <v>82</v>
      </c>
      <c r="C186" s="97" t="str">
        <f t="shared" si="4"/>
        <v>CO-82</v>
      </c>
      <c r="D186" s="98">
        <f t="shared" si="6"/>
        <v>6598.4045116564639</v>
      </c>
      <c r="E186" s="103">
        <v>6409.329297383646</v>
      </c>
      <c r="F186" s="102"/>
    </row>
    <row r="187" spans="1:6" x14ac:dyDescent="0.3">
      <c r="A187" s="90" t="s">
        <v>14</v>
      </c>
      <c r="B187" s="90">
        <v>83</v>
      </c>
      <c r="C187" s="97" t="str">
        <f t="shared" si="4"/>
        <v>CO-83</v>
      </c>
      <c r="D187" s="98">
        <f t="shared" si="6"/>
        <v>6664.9952802968292</v>
      </c>
      <c r="E187" s="103">
        <v>6474.0119284087696</v>
      </c>
      <c r="F187" s="102"/>
    </row>
    <row r="188" spans="1:6" x14ac:dyDescent="0.3">
      <c r="A188" s="90" t="s">
        <v>14</v>
      </c>
      <c r="B188" s="90">
        <v>84</v>
      </c>
      <c r="C188" s="97" t="str">
        <f t="shared" si="4"/>
        <v>CO-84</v>
      </c>
      <c r="D188" s="98">
        <f t="shared" si="6"/>
        <v>6731.5746013235357</v>
      </c>
      <c r="E188" s="103">
        <v>6538.6834398480187</v>
      </c>
      <c r="F188" s="102"/>
    </row>
    <row r="189" spans="1:6" x14ac:dyDescent="0.3">
      <c r="A189" s="90" t="s">
        <v>14</v>
      </c>
      <c r="B189" s="90">
        <v>85</v>
      </c>
      <c r="C189" s="97" t="str">
        <f t="shared" si="4"/>
        <v>CO-85</v>
      </c>
      <c r="D189" s="98">
        <f t="shared" si="6"/>
        <v>6798.073789054647</v>
      </c>
      <c r="E189" s="103">
        <v>6603.2771141861549</v>
      </c>
      <c r="F189" s="102"/>
    </row>
    <row r="190" spans="1:6" x14ac:dyDescent="0.3">
      <c r="A190" s="90" t="s">
        <v>14</v>
      </c>
      <c r="B190" s="90">
        <v>86</v>
      </c>
      <c r="C190" s="97" t="str">
        <f t="shared" si="4"/>
        <v>CO-86</v>
      </c>
      <c r="D190" s="98">
        <f t="shared" si="6"/>
        <v>6865.7978714470137</v>
      </c>
      <c r="E190" s="103">
        <v>6669.060584212737</v>
      </c>
      <c r="F190" s="102"/>
    </row>
    <row r="191" spans="1:6" x14ac:dyDescent="0.3">
      <c r="A191" s="90" t="s">
        <v>14</v>
      </c>
      <c r="B191" s="90">
        <v>87</v>
      </c>
      <c r="C191" s="97" t="str">
        <f t="shared" si="4"/>
        <v>CO-87</v>
      </c>
      <c r="D191" s="98">
        <f t="shared" si="6"/>
        <v>6935.9145050936049</v>
      </c>
      <c r="E191" s="103">
        <v>6737.1680476868423</v>
      </c>
      <c r="F191" s="102"/>
    </row>
    <row r="192" spans="1:6" x14ac:dyDescent="0.3">
      <c r="A192" s="90" t="s">
        <v>14</v>
      </c>
      <c r="B192" s="90">
        <v>88</v>
      </c>
      <c r="C192" s="97" t="str">
        <f t="shared" si="4"/>
        <v>CO-88</v>
      </c>
      <c r="D192" s="98">
        <f t="shared" si="6"/>
        <v>7003.6500350996266</v>
      </c>
      <c r="E192" s="103">
        <v>6802.9626372992971</v>
      </c>
      <c r="F192" s="102"/>
    </row>
    <row r="193" spans="1:6" x14ac:dyDescent="0.3">
      <c r="A193" s="90" t="s">
        <v>14</v>
      </c>
      <c r="B193" s="90">
        <v>89</v>
      </c>
      <c r="C193" s="97" t="str">
        <f t="shared" si="4"/>
        <v>CO-89</v>
      </c>
      <c r="D193" s="98">
        <f t="shared" si="6"/>
        <v>7075.9646105682841</v>
      </c>
      <c r="E193" s="103">
        <v>6873.2050612610819</v>
      </c>
      <c r="F193" s="102"/>
    </row>
    <row r="194" spans="1:6" x14ac:dyDescent="0.3">
      <c r="A194" s="90" t="s">
        <v>14</v>
      </c>
      <c r="B194" s="90">
        <v>90</v>
      </c>
      <c r="C194" s="97" t="str">
        <f t="shared" si="4"/>
        <v>CO-90</v>
      </c>
      <c r="D194" s="98">
        <f t="shared" si="6"/>
        <v>7146.0812442148772</v>
      </c>
      <c r="E194" s="103">
        <v>6941.3125247351882</v>
      </c>
      <c r="F194" s="102"/>
    </row>
    <row r="195" spans="1:6" x14ac:dyDescent="0.3">
      <c r="A195" s="90" t="s">
        <v>14</v>
      </c>
      <c r="B195" s="90">
        <v>91</v>
      </c>
      <c r="C195" s="97" t="str">
        <f t="shared" si="4"/>
        <v>CO-91</v>
      </c>
      <c r="D195" s="98">
        <f t="shared" si="6"/>
        <v>7217.2396107042186</v>
      </c>
      <c r="E195" s="103">
        <v>7010.4318705237665</v>
      </c>
      <c r="F195" s="102"/>
    </row>
    <row r="196" spans="1:6" x14ac:dyDescent="0.3">
      <c r="A196" s="90" t="s">
        <v>14</v>
      </c>
      <c r="B196" s="90">
        <v>92</v>
      </c>
      <c r="C196" s="97" t="str">
        <f t="shared" si="4"/>
        <v>CO-92</v>
      </c>
      <c r="D196" s="98">
        <f t="shared" si="6"/>
        <v>7288.50100571647</v>
      </c>
      <c r="E196" s="103">
        <v>7079.6512925852057</v>
      </c>
      <c r="F196" s="102"/>
    </row>
    <row r="197" spans="1:6" x14ac:dyDescent="0.3">
      <c r="A197" s="90" t="s">
        <v>14</v>
      </c>
      <c r="B197" s="90">
        <v>93</v>
      </c>
      <c r="C197" s="97" t="str">
        <f t="shared" ref="C197:C208" si="7">CONCATENATE(A197,"-",B197)</f>
        <v>CO-93</v>
      </c>
      <c r="D197" s="98">
        <f t="shared" si="6"/>
        <v>7362.051923460037</v>
      </c>
      <c r="E197" s="103">
        <v>7151.0946318213082</v>
      </c>
      <c r="F197" s="102"/>
    </row>
    <row r="198" spans="1:6" x14ac:dyDescent="0.3">
      <c r="A198" s="90" t="s">
        <v>14</v>
      </c>
      <c r="B198" s="90">
        <v>94</v>
      </c>
      <c r="C198" s="97" t="str">
        <f t="shared" si="7"/>
        <v>CO-94</v>
      </c>
      <c r="D198" s="98">
        <f t="shared" si="6"/>
        <v>7434.4580798379475</v>
      </c>
      <c r="E198" s="103">
        <v>7221.4260124700795</v>
      </c>
      <c r="F198" s="102"/>
    </row>
    <row r="199" spans="1:6" x14ac:dyDescent="0.3">
      <c r="A199" s="90" t="s">
        <v>14</v>
      </c>
      <c r="B199" s="90">
        <v>95</v>
      </c>
      <c r="C199" s="97" t="str">
        <f t="shared" si="7"/>
        <v>CO-95</v>
      </c>
      <c r="D199" s="98">
        <f t="shared" si="6"/>
        <v>7509.1537589471745</v>
      </c>
      <c r="E199" s="103">
        <v>7293.981310293515</v>
      </c>
      <c r="F199" s="102"/>
    </row>
    <row r="200" spans="1:6" x14ac:dyDescent="0.3">
      <c r="A200" s="90" t="s">
        <v>14</v>
      </c>
      <c r="B200" s="90">
        <v>96</v>
      </c>
      <c r="C200" s="97" t="str">
        <f t="shared" si="7"/>
        <v>CO-96</v>
      </c>
      <c r="D200" s="98">
        <f t="shared" si="6"/>
        <v>7585.0972279449697</v>
      </c>
      <c r="E200" s="103">
        <v>7367.7486429771434</v>
      </c>
      <c r="F200" s="102"/>
    </row>
    <row r="201" spans="1:6" x14ac:dyDescent="0.3">
      <c r="A201" s="90" t="s">
        <v>14</v>
      </c>
      <c r="B201" s="90">
        <v>97</v>
      </c>
      <c r="C201" s="97" t="str">
        <f t="shared" si="7"/>
        <v>CO-97</v>
      </c>
      <c r="D201" s="98">
        <f t="shared" si="6"/>
        <v>7659.7929070541959</v>
      </c>
      <c r="E201" s="103">
        <v>7440.3039408005779</v>
      </c>
      <c r="F201" s="102"/>
    </row>
    <row r="202" spans="1:6" x14ac:dyDescent="0.3">
      <c r="A202" s="90" t="s">
        <v>14</v>
      </c>
      <c r="B202" s="90">
        <v>98</v>
      </c>
      <c r="C202" s="97" t="str">
        <f t="shared" si="7"/>
        <v>CO-98</v>
      </c>
      <c r="D202" s="98">
        <f t="shared" si="6"/>
        <v>7736.8696898039934</v>
      </c>
      <c r="E202" s="103">
        <v>7515.1721124856658</v>
      </c>
      <c r="F202" s="102"/>
    </row>
    <row r="203" spans="1:6" x14ac:dyDescent="0.3">
      <c r="A203" s="90" t="s">
        <v>14</v>
      </c>
      <c r="B203" s="90">
        <v>99</v>
      </c>
      <c r="C203" s="97" t="str">
        <f t="shared" si="7"/>
        <v>CO-99</v>
      </c>
      <c r="D203" s="98">
        <f t="shared" si="6"/>
        <v>7813.946472553791</v>
      </c>
      <c r="E203" s="103">
        <v>7590.0402841707528</v>
      </c>
      <c r="F203" s="102"/>
    </row>
    <row r="204" spans="1:6" x14ac:dyDescent="0.3">
      <c r="A204" s="90" t="s">
        <v>14</v>
      </c>
      <c r="B204" s="90">
        <v>100</v>
      </c>
      <c r="C204" s="97" t="str">
        <f t="shared" si="7"/>
        <v>CO-100</v>
      </c>
      <c r="D204" s="98">
        <f t="shared" si="6"/>
        <v>7893.324225648561</v>
      </c>
      <c r="E204" s="103">
        <v>7667.1434926163774</v>
      </c>
      <c r="F204" s="102"/>
    </row>
    <row r="205" spans="1:6" x14ac:dyDescent="0.3">
      <c r="A205" s="90" t="s">
        <v>14</v>
      </c>
      <c r="B205" s="90">
        <v>101</v>
      </c>
      <c r="C205" s="97" t="str">
        <f t="shared" si="7"/>
        <v>CO-101</v>
      </c>
      <c r="D205" s="98">
        <f t="shared" si="6"/>
        <v>7972.7821120389262</v>
      </c>
      <c r="E205" s="103">
        <v>7744.3245381631141</v>
      </c>
      <c r="F205" s="102"/>
    </row>
    <row r="206" spans="1:6" x14ac:dyDescent="0.3">
      <c r="A206" s="90" t="s">
        <v>14</v>
      </c>
      <c r="B206" s="90">
        <v>102</v>
      </c>
      <c r="C206" s="97" t="str">
        <f t="shared" si="7"/>
        <v>CO-102</v>
      </c>
      <c r="D206" s="98">
        <f t="shared" si="6"/>
        <v>8051.0151037680398</v>
      </c>
      <c r="E206" s="103">
        <v>7820.3157880214076</v>
      </c>
      <c r="F206" s="102"/>
    </row>
    <row r="207" spans="1:6" x14ac:dyDescent="0.3">
      <c r="A207" s="90" t="s">
        <v>14</v>
      </c>
      <c r="B207" s="90">
        <v>103</v>
      </c>
      <c r="C207" s="97" t="str">
        <f t="shared" si="7"/>
        <v>CO-103</v>
      </c>
      <c r="D207" s="98">
        <f t="shared" si="6"/>
        <v>8131.5261706148131</v>
      </c>
      <c r="E207" s="103">
        <v>7898.5198354684917</v>
      </c>
      <c r="F207" s="102"/>
    </row>
    <row r="208" spans="1:6" x14ac:dyDescent="0.3">
      <c r="A208" s="90" t="s">
        <v>14</v>
      </c>
      <c r="B208" s="90">
        <v>104</v>
      </c>
      <c r="C208" s="97" t="str">
        <f t="shared" si="7"/>
        <v>CO-104</v>
      </c>
      <c r="D208" s="98">
        <f t="shared" si="6"/>
        <v>8213.2850273501554</v>
      </c>
      <c r="E208" s="103">
        <v>7977.9359177757688</v>
      </c>
      <c r="F208" s="102"/>
    </row>
    <row r="209" spans="1:6" x14ac:dyDescent="0.3">
      <c r="A209" s="90"/>
      <c r="B209" s="90"/>
      <c r="C209" s="90"/>
      <c r="D209" s="98"/>
      <c r="E209" s="98"/>
      <c r="F209" s="102"/>
    </row>
    <row r="210" spans="1:6" x14ac:dyDescent="0.3">
      <c r="A210" s="90"/>
      <c r="B210" s="90"/>
      <c r="C210" s="90"/>
      <c r="D210" s="90"/>
      <c r="E210" s="90"/>
      <c r="F210" s="102"/>
    </row>
    <row r="211" spans="1:6" x14ac:dyDescent="0.3">
      <c r="A211" s="90" t="s">
        <v>11</v>
      </c>
      <c r="B211" s="90">
        <v>1</v>
      </c>
      <c r="C211" s="97" t="str">
        <f t="shared" ref="C211:C239" si="8">CONCATENATE(A211,"-",B211)</f>
        <v>MN-1</v>
      </c>
      <c r="D211" s="103">
        <v>0</v>
      </c>
      <c r="E211" s="103">
        <v>0</v>
      </c>
      <c r="F211" s="102"/>
    </row>
    <row r="212" spans="1:6" x14ac:dyDescent="0.3">
      <c r="A212" s="90" t="s">
        <v>11</v>
      </c>
      <c r="B212" s="90">
        <v>2</v>
      </c>
      <c r="C212" s="97" t="str">
        <f t="shared" si="8"/>
        <v>MN-2</v>
      </c>
      <c r="D212" s="98">
        <f>+E212*102.71%</f>
        <v>18531.483794969539</v>
      </c>
      <c r="E212" s="103">
        <v>18042.531199464065</v>
      </c>
      <c r="F212" s="102"/>
    </row>
    <row r="213" spans="1:6" x14ac:dyDescent="0.3">
      <c r="A213" s="90" t="s">
        <v>11</v>
      </c>
      <c r="B213" s="90">
        <v>4</v>
      </c>
      <c r="C213" s="97" t="str">
        <f t="shared" si="8"/>
        <v>MN-4</v>
      </c>
      <c r="D213" s="98">
        <f t="shared" ref="D213:D239" si="9">+E213*102.71%</f>
        <v>6203.3361585965658</v>
      </c>
      <c r="E213" s="103">
        <v>6039.6613363806509</v>
      </c>
      <c r="F213" s="102"/>
    </row>
    <row r="214" spans="1:6" x14ac:dyDescent="0.3">
      <c r="A214" s="90" t="s">
        <v>11</v>
      </c>
      <c r="B214" s="90">
        <v>5</v>
      </c>
      <c r="C214" s="97" t="str">
        <f t="shared" si="8"/>
        <v>MN-5</v>
      </c>
      <c r="D214" s="98">
        <f t="shared" si="9"/>
        <v>6644.0254492353333</v>
      </c>
      <c r="E214" s="103">
        <v>6468.7230544594822</v>
      </c>
      <c r="F214" s="102"/>
    </row>
    <row r="215" spans="1:6" x14ac:dyDescent="0.3">
      <c r="A215" s="90" t="s">
        <v>11</v>
      </c>
      <c r="B215" s="90">
        <v>6</v>
      </c>
      <c r="C215" s="97" t="str">
        <f t="shared" si="8"/>
        <v>MN-6</v>
      </c>
      <c r="D215" s="98">
        <f t="shared" si="9"/>
        <v>7097.5393932956067</v>
      </c>
      <c r="E215" s="103">
        <v>6910.2710478975832</v>
      </c>
      <c r="F215" s="102"/>
    </row>
    <row r="216" spans="1:6" x14ac:dyDescent="0.3">
      <c r="A216" s="90" t="s">
        <v>11</v>
      </c>
      <c r="B216" s="90">
        <v>7</v>
      </c>
      <c r="C216" s="97" t="str">
        <f t="shared" si="8"/>
        <v>MN-7</v>
      </c>
      <c r="D216" s="98">
        <f t="shared" si="9"/>
        <v>7538.240083626305</v>
      </c>
      <c r="E216" s="103">
        <v>7339.3438648878455</v>
      </c>
      <c r="F216" s="102"/>
    </row>
    <row r="217" spans="1:6" x14ac:dyDescent="0.3">
      <c r="A217" s="90" t="s">
        <v>11</v>
      </c>
      <c r="B217" s="90">
        <v>8</v>
      </c>
      <c r="C217" s="97" t="str">
        <f t="shared" si="8"/>
        <v>MN-8</v>
      </c>
      <c r="D217" s="98">
        <f t="shared" si="9"/>
        <v>7977.7894050720497</v>
      </c>
      <c r="E217" s="103">
        <v>7767.2956918236305</v>
      </c>
      <c r="F217" s="102"/>
    </row>
    <row r="218" spans="1:6" x14ac:dyDescent="0.3">
      <c r="A218" s="90" t="s">
        <v>11</v>
      </c>
      <c r="B218" s="90">
        <v>9</v>
      </c>
      <c r="C218" s="97" t="str">
        <f t="shared" si="8"/>
        <v>MN-9</v>
      </c>
      <c r="D218" s="98">
        <f t="shared" si="9"/>
        <v>8425.421108096325</v>
      </c>
      <c r="E218" s="103">
        <v>8203.1166469636119</v>
      </c>
      <c r="F218" s="102"/>
    </row>
    <row r="219" spans="1:6" x14ac:dyDescent="0.3">
      <c r="A219" s="90" t="s">
        <v>11</v>
      </c>
      <c r="B219" s="90">
        <v>10</v>
      </c>
      <c r="C219" s="97" t="str">
        <f t="shared" si="8"/>
        <v>MN-10</v>
      </c>
      <c r="D219" s="98">
        <f t="shared" si="9"/>
        <v>8867.2503679281181</v>
      </c>
      <c r="E219" s="103">
        <v>8633.2882561854913</v>
      </c>
      <c r="F219" s="102"/>
    </row>
    <row r="220" spans="1:6" x14ac:dyDescent="0.3">
      <c r="A220" s="90" t="s">
        <v>11</v>
      </c>
      <c r="B220" s="90">
        <v>11</v>
      </c>
      <c r="C220" s="97" t="str">
        <f t="shared" si="8"/>
        <v>MN-11</v>
      </c>
      <c r="D220" s="98">
        <f t="shared" si="9"/>
        <v>9310.3221941803004</v>
      </c>
      <c r="E220" s="103">
        <v>9064.6696467532875</v>
      </c>
      <c r="F220" s="102"/>
    </row>
    <row r="221" spans="1:6" x14ac:dyDescent="0.3">
      <c r="A221" s="90" t="s">
        <v>11</v>
      </c>
      <c r="B221" s="90">
        <v>12</v>
      </c>
      <c r="C221" s="97" t="str">
        <f t="shared" si="8"/>
        <v>MN-12</v>
      </c>
      <c r="D221" s="98">
        <f t="shared" si="9"/>
        <v>9751.0114848190697</v>
      </c>
      <c r="E221" s="103">
        <v>9493.7313648321197</v>
      </c>
      <c r="F221" s="102"/>
    </row>
    <row r="222" spans="1:6" x14ac:dyDescent="0.3">
      <c r="A222" s="90" t="s">
        <v>11</v>
      </c>
      <c r="B222" s="90">
        <v>13</v>
      </c>
      <c r="C222" s="97" t="str">
        <f t="shared" si="8"/>
        <v>MN-13</v>
      </c>
      <c r="D222" s="98">
        <f t="shared" si="9"/>
        <v>10185.818534421836</v>
      </c>
      <c r="E222" s="103">
        <v>9917.0660446128295</v>
      </c>
      <c r="F222" s="102"/>
    </row>
    <row r="223" spans="1:6" x14ac:dyDescent="0.3">
      <c r="A223" s="90" t="s">
        <v>11</v>
      </c>
      <c r="B223" s="90">
        <v>14</v>
      </c>
      <c r="C223" s="97" t="str">
        <f t="shared" si="8"/>
        <v>MN-14</v>
      </c>
      <c r="D223" s="98">
        <f t="shared" si="9"/>
        <v>10632.401465788533</v>
      </c>
      <c r="E223" s="103">
        <v>10351.865899901211</v>
      </c>
      <c r="F223" s="102"/>
    </row>
    <row r="224" spans="1:6" x14ac:dyDescent="0.3">
      <c r="A224" s="90" t="s">
        <v>11</v>
      </c>
      <c r="B224" s="90">
        <v>15</v>
      </c>
      <c r="C224" s="97" t="str">
        <f t="shared" si="8"/>
        <v>MN-15</v>
      </c>
      <c r="D224" s="98">
        <f t="shared" si="9"/>
        <v>11084.684243120342</v>
      </c>
      <c r="E224" s="103">
        <v>10792.215210904822</v>
      </c>
      <c r="F224" s="102"/>
    </row>
    <row r="225" spans="1:6" x14ac:dyDescent="0.3">
      <c r="A225" s="90" t="s">
        <v>11</v>
      </c>
      <c r="B225" s="90">
        <v>16</v>
      </c>
      <c r="C225" s="97" t="str">
        <f t="shared" si="8"/>
        <v>MN-16</v>
      </c>
      <c r="D225" s="98">
        <f t="shared" si="9"/>
        <v>11523.002397837623</v>
      </c>
      <c r="E225" s="103">
        <v>11218.968355406118</v>
      </c>
      <c r="F225" s="102"/>
    </row>
    <row r="226" spans="1:6" x14ac:dyDescent="0.3">
      <c r="A226" s="90" t="s">
        <v>11</v>
      </c>
      <c r="B226" s="90">
        <v>17</v>
      </c>
      <c r="C226" s="97" t="str">
        <f t="shared" si="8"/>
        <v>MN-17</v>
      </c>
      <c r="D226" s="98">
        <f t="shared" si="9"/>
        <v>11966.062824397877</v>
      </c>
      <c r="E226" s="103">
        <v>11650.338647062485</v>
      </c>
      <c r="F226" s="102"/>
    </row>
    <row r="227" spans="1:6" x14ac:dyDescent="0.3">
      <c r="A227" s="90" t="s">
        <v>11</v>
      </c>
      <c r="B227" s="90">
        <v>18</v>
      </c>
      <c r="C227" s="97" t="str">
        <f t="shared" si="8"/>
        <v>MN-18</v>
      </c>
      <c r="D227" s="98">
        <f t="shared" si="9"/>
        <v>12418.345601729687</v>
      </c>
      <c r="E227" s="103">
        <v>12090.687958066097</v>
      </c>
      <c r="F227" s="102"/>
    </row>
    <row r="228" spans="1:6" x14ac:dyDescent="0.3">
      <c r="A228" s="90" t="s">
        <v>11</v>
      </c>
      <c r="B228" s="90">
        <v>19</v>
      </c>
      <c r="C228" s="97" t="str">
        <f t="shared" si="8"/>
        <v>MN-19</v>
      </c>
      <c r="D228" s="98">
        <f t="shared" si="9"/>
        <v>12849.732743753386</v>
      </c>
      <c r="E228" s="103">
        <v>12510.692964417669</v>
      </c>
      <c r="F228" s="102"/>
    </row>
    <row r="229" spans="1:6" x14ac:dyDescent="0.3">
      <c r="A229" s="90" t="s">
        <v>11</v>
      </c>
      <c r="B229" s="90">
        <v>20</v>
      </c>
      <c r="C229" s="97" t="str">
        <f t="shared" si="8"/>
        <v>MN-20</v>
      </c>
      <c r="D229" s="98">
        <f t="shared" si="9"/>
        <v>13296.224477584643</v>
      </c>
      <c r="E229" s="103">
        <v>12945.404028414609</v>
      </c>
      <c r="F229" s="102"/>
    </row>
    <row r="230" spans="1:6" x14ac:dyDescent="0.3">
      <c r="A230" s="90" t="s">
        <v>11</v>
      </c>
      <c r="B230" s="90">
        <v>21</v>
      </c>
      <c r="C230" s="97" t="str">
        <f t="shared" si="8"/>
        <v>MN-21</v>
      </c>
      <c r="D230" s="98">
        <f t="shared" si="9"/>
        <v>13741.564842530941</v>
      </c>
      <c r="E230" s="103">
        <v>13378.994102357066</v>
      </c>
      <c r="F230" s="102"/>
    </row>
    <row r="231" spans="1:6" x14ac:dyDescent="0.3">
      <c r="A231" s="90" t="s">
        <v>11</v>
      </c>
      <c r="B231" s="90">
        <v>22</v>
      </c>
      <c r="C231" s="97" t="str">
        <f t="shared" si="8"/>
        <v>MN-22</v>
      </c>
      <c r="D231" s="98">
        <f t="shared" si="9"/>
        <v>14179.985594475595</v>
      </c>
      <c r="E231" s="103">
        <v>13805.847137061237</v>
      </c>
      <c r="F231" s="102"/>
    </row>
    <row r="232" spans="1:6" x14ac:dyDescent="0.3">
      <c r="A232" s="90" t="s">
        <v>11</v>
      </c>
      <c r="B232" s="90">
        <v>23</v>
      </c>
      <c r="C232" s="97" t="str">
        <f t="shared" si="8"/>
        <v>MN-23</v>
      </c>
      <c r="D232" s="98">
        <f t="shared" si="9"/>
        <v>14628.74586700096</v>
      </c>
      <c r="E232" s="103">
        <v>14242.766884432831</v>
      </c>
      <c r="F232" s="102"/>
    </row>
    <row r="233" spans="1:6" x14ac:dyDescent="0.3">
      <c r="A233" s="90" t="s">
        <v>11</v>
      </c>
      <c r="B233" s="90">
        <v>24</v>
      </c>
      <c r="C233" s="97" t="str">
        <f t="shared" si="8"/>
        <v>MN-24</v>
      </c>
      <c r="D233" s="98">
        <f t="shared" si="9"/>
        <v>15070.677724060124</v>
      </c>
      <c r="E233" s="103">
        <v>14673.038383857585</v>
      </c>
      <c r="F233" s="102"/>
    </row>
    <row r="234" spans="1:6" x14ac:dyDescent="0.3">
      <c r="A234" s="90" t="s">
        <v>11</v>
      </c>
      <c r="B234" s="90">
        <v>25</v>
      </c>
      <c r="C234" s="97" t="str">
        <f t="shared" si="8"/>
        <v>MN-25</v>
      </c>
      <c r="D234" s="98">
        <f t="shared" si="9"/>
        <v>15512.506983891915</v>
      </c>
      <c r="E234" s="103">
        <v>15103.209993079463</v>
      </c>
      <c r="F234" s="102"/>
    </row>
    <row r="235" spans="1:6" x14ac:dyDescent="0.3">
      <c r="A235" s="90" t="s">
        <v>11</v>
      </c>
      <c r="B235" s="90">
        <v>26</v>
      </c>
      <c r="C235" s="97" t="str">
        <f t="shared" si="8"/>
        <v>MN-26</v>
      </c>
      <c r="D235" s="98">
        <f t="shared" si="9"/>
        <v>15961.278656109214</v>
      </c>
      <c r="E235" s="103">
        <v>15540.140839362492</v>
      </c>
      <c r="F235" s="102"/>
    </row>
    <row r="236" spans="1:6" x14ac:dyDescent="0.3">
      <c r="A236" s="90" t="s">
        <v>11</v>
      </c>
      <c r="B236" s="90">
        <v>27</v>
      </c>
      <c r="C236" s="97" t="str">
        <f t="shared" si="8"/>
        <v>MN-27</v>
      </c>
      <c r="D236" s="98">
        <f t="shared" si="9"/>
        <v>16398.548039168909</v>
      </c>
      <c r="E236" s="103">
        <v>15965.872884012182</v>
      </c>
      <c r="F236" s="102"/>
    </row>
    <row r="237" spans="1:6" x14ac:dyDescent="0.3">
      <c r="A237" s="90" t="s">
        <v>11</v>
      </c>
      <c r="B237" s="90">
        <v>28</v>
      </c>
      <c r="C237" s="97" t="str">
        <f t="shared" si="8"/>
        <v>MN-28</v>
      </c>
      <c r="D237" s="98">
        <f t="shared" si="9"/>
        <v>16841.528667885657</v>
      </c>
      <c r="E237" s="103">
        <v>16397.16548328854</v>
      </c>
      <c r="F237" s="102"/>
    </row>
    <row r="238" spans="1:6" x14ac:dyDescent="0.3">
      <c r="A238" s="90" t="s">
        <v>11</v>
      </c>
      <c r="B238" s="90">
        <v>29</v>
      </c>
      <c r="C238" s="97" t="str">
        <f t="shared" si="8"/>
        <v>MN-29</v>
      </c>
      <c r="D238" s="98">
        <f t="shared" si="9"/>
        <v>17285.72906363893</v>
      </c>
      <c r="E238" s="103">
        <v>16829.645666087948</v>
      </c>
      <c r="F238" s="102"/>
    </row>
    <row r="239" spans="1:6" x14ac:dyDescent="0.3">
      <c r="A239" s="90" t="s">
        <v>11</v>
      </c>
      <c r="B239" s="90">
        <v>30</v>
      </c>
      <c r="C239" s="97" t="str">
        <f t="shared" si="8"/>
        <v>MN-30</v>
      </c>
      <c r="D239" s="98">
        <f t="shared" si="9"/>
        <v>17954.320995346825</v>
      </c>
      <c r="E239" s="103">
        <v>17480.596821484593</v>
      </c>
      <c r="F239" s="102"/>
    </row>
    <row r="240" spans="1:6" x14ac:dyDescent="0.3">
      <c r="A240" s="90"/>
      <c r="B240" s="90"/>
      <c r="C240" s="90"/>
      <c r="D240" s="98"/>
      <c r="E240" s="98"/>
      <c r="F240" s="102"/>
    </row>
    <row r="241" spans="1:6" x14ac:dyDescent="0.3">
      <c r="A241" s="90"/>
      <c r="B241" s="90"/>
      <c r="C241" s="90"/>
      <c r="D241" s="98"/>
      <c r="E241" s="98"/>
      <c r="F241" s="102"/>
    </row>
    <row r="242" spans="1:6" x14ac:dyDescent="0.3">
      <c r="A242" s="90"/>
      <c r="B242" s="90" t="s">
        <v>8</v>
      </c>
      <c r="C242" s="90"/>
      <c r="D242" s="98"/>
      <c r="E242" s="98"/>
      <c r="F242" s="102"/>
    </row>
    <row r="243" spans="1:6" x14ac:dyDescent="0.3">
      <c r="A243" s="90" t="s">
        <v>18</v>
      </c>
      <c r="B243" s="90">
        <v>34</v>
      </c>
      <c r="C243" s="97" t="str">
        <f t="shared" ref="C243:C300" si="10">CONCATENATE(A243,"-",B243)</f>
        <v>UB-34</v>
      </c>
      <c r="D243" s="98">
        <f>+E243*104%</f>
        <v>3708.0328341622644</v>
      </c>
      <c r="E243" s="103">
        <v>3565.4161866944851</v>
      </c>
      <c r="F243" s="102"/>
    </row>
    <row r="244" spans="1:6" x14ac:dyDescent="0.3">
      <c r="A244" s="90" t="s">
        <v>18</v>
      </c>
      <c r="B244" s="90">
        <v>35</v>
      </c>
      <c r="C244" s="97" t="str">
        <f t="shared" si="10"/>
        <v>UB-35</v>
      </c>
      <c r="D244" s="98">
        <f t="shared" ref="D244:D300" si="11">+E244*104%</f>
        <v>3747.6043373058328</v>
      </c>
      <c r="E244" s="103">
        <v>3603.465708947916</v>
      </c>
      <c r="F244" s="102"/>
    </row>
    <row r="245" spans="1:6" x14ac:dyDescent="0.3">
      <c r="A245" s="90" t="s">
        <v>18</v>
      </c>
      <c r="B245" s="90">
        <v>36</v>
      </c>
      <c r="C245" s="97" t="str">
        <f t="shared" si="10"/>
        <v>UB-36</v>
      </c>
      <c r="D245" s="98">
        <f t="shared" si="11"/>
        <v>3785.0485862341684</v>
      </c>
      <c r="E245" s="103">
        <v>3639.4697944559312</v>
      </c>
      <c r="F245" s="102"/>
    </row>
    <row r="246" spans="1:6" x14ac:dyDescent="0.3">
      <c r="A246" s="90" t="s">
        <v>18</v>
      </c>
      <c r="B246" s="90">
        <v>37</v>
      </c>
      <c r="C246" s="97" t="str">
        <f t="shared" si="10"/>
        <v>UB-37</v>
      </c>
      <c r="D246" s="98">
        <f t="shared" si="11"/>
        <v>3820.4456389016086</v>
      </c>
      <c r="E246" s="103">
        <v>3673.5054220207776</v>
      </c>
      <c r="F246" s="102"/>
    </row>
    <row r="247" spans="1:6" x14ac:dyDescent="0.3">
      <c r="A247" s="90" t="s">
        <v>18</v>
      </c>
      <c r="B247" s="90">
        <v>38</v>
      </c>
      <c r="C247" s="97" t="str">
        <f t="shared" si="10"/>
        <v>UB-38</v>
      </c>
      <c r="D247" s="98">
        <f t="shared" si="11"/>
        <v>3866.2730993340592</v>
      </c>
      <c r="E247" s="103">
        <v>3717.5702878212105</v>
      </c>
      <c r="F247" s="102"/>
    </row>
    <row r="248" spans="1:6" x14ac:dyDescent="0.3">
      <c r="A248" s="90" t="s">
        <v>18</v>
      </c>
      <c r="B248" s="90">
        <v>39</v>
      </c>
      <c r="C248" s="97" t="str">
        <f t="shared" si="10"/>
        <v>UB-39</v>
      </c>
      <c r="D248" s="98">
        <f t="shared" si="11"/>
        <v>3909.9961792525164</v>
      </c>
      <c r="E248" s="103">
        <v>3759.6117108197273</v>
      </c>
      <c r="F248" s="102"/>
    </row>
    <row r="249" spans="1:6" x14ac:dyDescent="0.3">
      <c r="A249" s="90" t="s">
        <v>18</v>
      </c>
      <c r="B249" s="90">
        <v>40</v>
      </c>
      <c r="C249" s="97" t="str">
        <f t="shared" si="10"/>
        <v>UB-40</v>
      </c>
      <c r="D249" s="98">
        <f t="shared" si="11"/>
        <v>3943.2888514059646</v>
      </c>
      <c r="E249" s="103">
        <v>3791.623895582658</v>
      </c>
      <c r="F249" s="102"/>
    </row>
    <row r="250" spans="1:6" x14ac:dyDescent="0.3">
      <c r="A250" s="90" t="s">
        <v>18</v>
      </c>
      <c r="B250" s="90">
        <v>41</v>
      </c>
      <c r="C250" s="97" t="str">
        <f t="shared" si="10"/>
        <v>UB-41</v>
      </c>
      <c r="D250" s="98">
        <f t="shared" si="11"/>
        <v>3982.826043997673</v>
      </c>
      <c r="E250" s="103">
        <v>3829.6404269208392</v>
      </c>
      <c r="F250" s="102"/>
    </row>
    <row r="251" spans="1:6" x14ac:dyDescent="0.3">
      <c r="A251" s="90" t="s">
        <v>18</v>
      </c>
      <c r="B251" s="90">
        <v>42</v>
      </c>
      <c r="C251" s="97" t="str">
        <f t="shared" si="10"/>
        <v>UB-42</v>
      </c>
      <c r="D251" s="98">
        <f t="shared" si="11"/>
        <v>4016.1530267029802</v>
      </c>
      <c r="E251" s="103">
        <v>3861.6856025990191</v>
      </c>
      <c r="F251" s="102"/>
    </row>
    <row r="252" spans="1:6" x14ac:dyDescent="0.3">
      <c r="A252" s="90" t="s">
        <v>18</v>
      </c>
      <c r="B252" s="90">
        <v>43</v>
      </c>
      <c r="C252" s="97" t="str">
        <f t="shared" si="10"/>
        <v>UB-43</v>
      </c>
      <c r="D252" s="98">
        <f t="shared" si="11"/>
        <v>4053.6201493325539</v>
      </c>
      <c r="E252" s="103">
        <v>3897.7116820505325</v>
      </c>
      <c r="F252" s="102"/>
    </row>
    <row r="253" spans="1:6" x14ac:dyDescent="0.3">
      <c r="A253" s="90" t="s">
        <v>18</v>
      </c>
      <c r="B253" s="90">
        <v>44</v>
      </c>
      <c r="C253" s="97" t="str">
        <f t="shared" si="10"/>
        <v>UB-44</v>
      </c>
      <c r="D253" s="98">
        <f t="shared" si="11"/>
        <v>4103.5763128386552</v>
      </c>
      <c r="E253" s="103">
        <v>3945.746454652553</v>
      </c>
      <c r="F253" s="102"/>
    </row>
    <row r="254" spans="1:6" x14ac:dyDescent="0.3">
      <c r="A254" s="90" t="s">
        <v>18</v>
      </c>
      <c r="B254" s="90">
        <v>45</v>
      </c>
      <c r="C254" s="97" t="str">
        <f t="shared" si="10"/>
        <v>UB-45</v>
      </c>
      <c r="D254" s="98">
        <f t="shared" si="11"/>
        <v>4141.0891828707081</v>
      </c>
      <c r="E254" s="103">
        <v>3981.8165219910652</v>
      </c>
      <c r="F254" s="102"/>
    </row>
    <row r="255" spans="1:6" x14ac:dyDescent="0.3">
      <c r="A255" s="90" t="s">
        <v>18</v>
      </c>
      <c r="B255" s="90">
        <v>46</v>
      </c>
      <c r="C255" s="97" t="str">
        <f t="shared" si="10"/>
        <v>UB-46</v>
      </c>
      <c r="D255" s="98">
        <f t="shared" si="11"/>
        <v>4176.4862355381483</v>
      </c>
      <c r="E255" s="103">
        <v>4015.8521495559121</v>
      </c>
      <c r="F255" s="102"/>
    </row>
    <row r="256" spans="1:6" x14ac:dyDescent="0.3">
      <c r="A256" s="90" t="s">
        <v>18</v>
      </c>
      <c r="B256" s="90">
        <v>47</v>
      </c>
      <c r="C256" s="97" t="str">
        <f t="shared" si="10"/>
        <v>UB-47</v>
      </c>
      <c r="D256" s="98">
        <f t="shared" si="11"/>
        <v>4224.3608922314952</v>
      </c>
      <c r="E256" s="103">
        <v>4061.8854732995142</v>
      </c>
      <c r="F256" s="102"/>
    </row>
    <row r="257" spans="1:6" x14ac:dyDescent="0.3">
      <c r="A257" s="90" t="s">
        <v>18</v>
      </c>
      <c r="B257" s="90">
        <v>48</v>
      </c>
      <c r="C257" s="97" t="str">
        <f t="shared" si="10"/>
        <v>UB-48</v>
      </c>
      <c r="D257" s="98">
        <f t="shared" si="11"/>
        <v>4270.1540421120862</v>
      </c>
      <c r="E257" s="103">
        <v>4105.9173481846983</v>
      </c>
      <c r="F257" s="102"/>
    </row>
    <row r="258" spans="1:6" x14ac:dyDescent="0.3">
      <c r="A258" s="90" t="s">
        <v>18</v>
      </c>
      <c r="B258" s="90">
        <v>49</v>
      </c>
      <c r="C258" s="97" t="str">
        <f t="shared" si="10"/>
        <v>UB-49</v>
      </c>
      <c r="D258" s="98">
        <f t="shared" si="11"/>
        <v>4311.8070520684087</v>
      </c>
      <c r="E258" s="103">
        <v>4145.9683192965467</v>
      </c>
      <c r="F258" s="102"/>
    </row>
    <row r="259" spans="1:6" x14ac:dyDescent="0.3">
      <c r="A259" s="90" t="s">
        <v>18</v>
      </c>
      <c r="B259" s="90">
        <v>50</v>
      </c>
      <c r="C259" s="97" t="str">
        <f t="shared" si="10"/>
        <v>UB-50</v>
      </c>
      <c r="D259" s="98">
        <f t="shared" si="11"/>
        <v>4351.3442446601184</v>
      </c>
      <c r="E259" s="103">
        <v>4183.9848506347289</v>
      </c>
      <c r="F259" s="102"/>
    </row>
    <row r="260" spans="1:6" x14ac:dyDescent="0.3">
      <c r="A260" s="90" t="s">
        <v>18</v>
      </c>
      <c r="B260" s="90">
        <v>51</v>
      </c>
      <c r="C260" s="97" t="str">
        <f t="shared" si="10"/>
        <v>UB-51</v>
      </c>
      <c r="D260" s="98">
        <f t="shared" si="11"/>
        <v>4392.9858177658207</v>
      </c>
      <c r="E260" s="103">
        <v>4224.0248247748277</v>
      </c>
      <c r="F260" s="102"/>
    </row>
    <row r="261" spans="1:6" x14ac:dyDescent="0.3">
      <c r="A261" s="90" t="s">
        <v>18</v>
      </c>
      <c r="B261" s="90">
        <v>52</v>
      </c>
      <c r="C261" s="97" t="str">
        <f t="shared" si="10"/>
        <v>UB-52</v>
      </c>
      <c r="D261" s="98">
        <f t="shared" si="11"/>
        <v>4438.801841347653</v>
      </c>
      <c r="E261" s="103">
        <v>4268.078693603512</v>
      </c>
      <c r="F261" s="102"/>
    </row>
    <row r="262" spans="1:6" x14ac:dyDescent="0.3">
      <c r="A262" s="90" t="s">
        <v>18</v>
      </c>
      <c r="B262" s="90">
        <v>53</v>
      </c>
      <c r="C262" s="97" t="str">
        <f t="shared" si="10"/>
        <v>UB-53</v>
      </c>
      <c r="D262" s="98">
        <f t="shared" si="11"/>
        <v>4484.6293017801017</v>
      </c>
      <c r="E262" s="103">
        <v>4312.143559403944</v>
      </c>
      <c r="F262" s="102"/>
    </row>
    <row r="263" spans="1:6" x14ac:dyDescent="0.3">
      <c r="A263" s="90" t="s">
        <v>18</v>
      </c>
      <c r="B263" s="90">
        <v>54</v>
      </c>
      <c r="C263" s="97" t="str">
        <f t="shared" si="10"/>
        <v>UB-54</v>
      </c>
      <c r="D263" s="98">
        <f t="shared" si="11"/>
        <v>4534.5625915849641</v>
      </c>
      <c r="E263" s="103">
        <v>4360.1563380624657</v>
      </c>
      <c r="F263" s="102"/>
    </row>
    <row r="264" spans="1:6" x14ac:dyDescent="0.3">
      <c r="A264" s="90" t="s">
        <v>18</v>
      </c>
      <c r="B264" s="90">
        <v>55</v>
      </c>
      <c r="C264" s="97" t="str">
        <f t="shared" si="10"/>
        <v>UB-55</v>
      </c>
      <c r="D264" s="98">
        <f t="shared" si="11"/>
        <v>4569.9596442524025</v>
      </c>
      <c r="E264" s="103">
        <v>4394.1919656273103</v>
      </c>
      <c r="F264" s="102"/>
    </row>
    <row r="265" spans="1:6" x14ac:dyDescent="0.3">
      <c r="A265" s="90" t="s">
        <v>18</v>
      </c>
      <c r="B265" s="90">
        <v>56</v>
      </c>
      <c r="C265" s="97" t="str">
        <f t="shared" si="10"/>
        <v>UB-56</v>
      </c>
      <c r="D265" s="98">
        <f t="shared" si="11"/>
        <v>4617.868611497609</v>
      </c>
      <c r="E265" s="103">
        <v>4440.2582802861625</v>
      </c>
      <c r="F265" s="102"/>
    </row>
    <row r="266" spans="1:6" x14ac:dyDescent="0.3">
      <c r="A266" s="90" t="s">
        <v>18</v>
      </c>
      <c r="B266" s="90">
        <v>57</v>
      </c>
      <c r="C266" s="97" t="str">
        <f t="shared" si="10"/>
        <v>UB-57</v>
      </c>
      <c r="D266" s="98">
        <f t="shared" si="11"/>
        <v>4667.8133381530906</v>
      </c>
      <c r="E266" s="103">
        <v>4488.2820559164329</v>
      </c>
      <c r="F266" s="102"/>
    </row>
    <row r="267" spans="1:6" x14ac:dyDescent="0.3">
      <c r="A267" s="90" t="s">
        <v>18</v>
      </c>
      <c r="B267" s="90">
        <v>58</v>
      </c>
      <c r="C267" s="97" t="str">
        <f t="shared" si="10"/>
        <v>UB-58</v>
      </c>
      <c r="D267" s="98">
        <f t="shared" si="11"/>
        <v>4711.5249812209286</v>
      </c>
      <c r="E267" s="103">
        <v>4530.3124819432005</v>
      </c>
      <c r="F267" s="102"/>
    </row>
    <row r="268" spans="1:6" x14ac:dyDescent="0.3">
      <c r="A268" s="90" t="s">
        <v>18</v>
      </c>
      <c r="B268" s="90">
        <v>59</v>
      </c>
      <c r="C268" s="97" t="str">
        <f t="shared" si="10"/>
        <v>UB-59</v>
      </c>
      <c r="D268" s="98">
        <f t="shared" si="11"/>
        <v>4759.4453853167515</v>
      </c>
      <c r="E268" s="103">
        <v>4576.3897935737996</v>
      </c>
      <c r="F268" s="102"/>
    </row>
    <row r="269" spans="1:6" x14ac:dyDescent="0.3">
      <c r="A269" s="90" t="s">
        <v>18</v>
      </c>
      <c r="B269" s="90">
        <v>60</v>
      </c>
      <c r="C269" s="97" t="str">
        <f t="shared" si="10"/>
        <v>UB-60</v>
      </c>
      <c r="D269" s="98">
        <f t="shared" si="11"/>
        <v>4811.460181934367</v>
      </c>
      <c r="E269" s="103">
        <v>4626.4040210907369</v>
      </c>
      <c r="F269" s="102"/>
    </row>
    <row r="270" spans="1:6" x14ac:dyDescent="0.3">
      <c r="A270" s="90" t="s">
        <v>18</v>
      </c>
      <c r="B270" s="90">
        <v>61</v>
      </c>
      <c r="C270" s="97" t="str">
        <f t="shared" si="10"/>
        <v>UB-61</v>
      </c>
      <c r="D270" s="98">
        <f t="shared" si="11"/>
        <v>4853.1131918906885</v>
      </c>
      <c r="E270" s="103">
        <v>4666.4549922025853</v>
      </c>
      <c r="F270" s="102"/>
    </row>
    <row r="271" spans="1:6" x14ac:dyDescent="0.3">
      <c r="A271" s="90" t="s">
        <v>18</v>
      </c>
      <c r="B271" s="90">
        <v>62</v>
      </c>
      <c r="C271" s="97" t="str">
        <f t="shared" si="10"/>
        <v>UB-62</v>
      </c>
      <c r="D271" s="98">
        <f t="shared" si="11"/>
        <v>4907.2323690222993</v>
      </c>
      <c r="E271" s="103">
        <v>4718.4926625214412</v>
      </c>
      <c r="F271" s="102"/>
    </row>
    <row r="272" spans="1:6" x14ac:dyDescent="0.3">
      <c r="A272" s="90" t="s">
        <v>18</v>
      </c>
      <c r="B272" s="90">
        <v>63</v>
      </c>
      <c r="C272" s="97" t="str">
        <f t="shared" si="10"/>
        <v>UB-63</v>
      </c>
      <c r="D272" s="98">
        <f t="shared" si="11"/>
        <v>4955.1413362675012</v>
      </c>
      <c r="E272" s="103">
        <v>4764.5589771802897</v>
      </c>
      <c r="F272" s="102"/>
    </row>
    <row r="273" spans="1:6" x14ac:dyDescent="0.3">
      <c r="A273" s="90" t="s">
        <v>18</v>
      </c>
      <c r="B273" s="90">
        <v>64</v>
      </c>
      <c r="C273" s="97" t="str">
        <f t="shared" si="10"/>
        <v>UB-64</v>
      </c>
      <c r="D273" s="98">
        <f t="shared" si="11"/>
        <v>5007.1790065863552</v>
      </c>
      <c r="E273" s="103">
        <v>4814.5951986407263</v>
      </c>
      <c r="F273" s="102"/>
    </row>
    <row r="274" spans="1:6" x14ac:dyDescent="0.3">
      <c r="A274" s="90" t="s">
        <v>18</v>
      </c>
      <c r="B274" s="90">
        <v>65</v>
      </c>
      <c r="C274" s="97" t="str">
        <f t="shared" si="10"/>
        <v>UB-65</v>
      </c>
      <c r="D274" s="98">
        <f t="shared" si="11"/>
        <v>5046.7390728793043</v>
      </c>
      <c r="E274" s="103">
        <v>4852.6337239224076</v>
      </c>
      <c r="F274" s="102"/>
    </row>
    <row r="275" spans="1:6" x14ac:dyDescent="0.3">
      <c r="A275" s="90" t="s">
        <v>18</v>
      </c>
      <c r="B275" s="90">
        <v>66</v>
      </c>
      <c r="C275" s="97" t="str">
        <f t="shared" si="10"/>
        <v>UB-66</v>
      </c>
      <c r="D275" s="98">
        <f t="shared" si="11"/>
        <v>5105.0327004870414</v>
      </c>
      <c r="E275" s="103">
        <v>4908.685288929847</v>
      </c>
      <c r="F275" s="102"/>
    </row>
    <row r="276" spans="1:6" x14ac:dyDescent="0.3">
      <c r="A276" s="90" t="s">
        <v>18</v>
      </c>
      <c r="B276" s="90">
        <v>67</v>
      </c>
      <c r="C276" s="97" t="str">
        <f t="shared" si="10"/>
        <v>UB-67</v>
      </c>
      <c r="D276" s="98">
        <f t="shared" si="11"/>
        <v>5155.0346113956193</v>
      </c>
      <c r="E276" s="103">
        <v>4956.7640494188645</v>
      </c>
      <c r="F276" s="102"/>
    </row>
    <row r="277" spans="1:6" x14ac:dyDescent="0.3">
      <c r="A277" s="90" t="s">
        <v>18</v>
      </c>
      <c r="B277" s="90">
        <v>68</v>
      </c>
      <c r="C277" s="97" t="str">
        <f t="shared" si="10"/>
        <v>UB-68</v>
      </c>
      <c r="D277" s="98">
        <f t="shared" si="11"/>
        <v>5207.0494080132339</v>
      </c>
      <c r="E277" s="103">
        <v>5006.7782769358018</v>
      </c>
      <c r="F277" s="102"/>
    </row>
    <row r="278" spans="1:6" x14ac:dyDescent="0.3">
      <c r="A278" s="90" t="s">
        <v>18</v>
      </c>
      <c r="B278" s="90">
        <v>69</v>
      </c>
      <c r="C278" s="97" t="str">
        <f t="shared" si="10"/>
        <v>UB-69</v>
      </c>
      <c r="D278" s="98">
        <f t="shared" si="11"/>
        <v>5257.0284452205742</v>
      </c>
      <c r="E278" s="103">
        <v>5054.835043481321</v>
      </c>
      <c r="F278" s="102"/>
    </row>
    <row r="279" spans="1:6" x14ac:dyDescent="0.3">
      <c r="A279" s="90" t="s">
        <v>18</v>
      </c>
      <c r="B279" s="90">
        <v>70</v>
      </c>
      <c r="C279" s="97" t="str">
        <f t="shared" si="10"/>
        <v>UB-70</v>
      </c>
      <c r="D279" s="98">
        <f t="shared" si="11"/>
        <v>5304.9145387645403</v>
      </c>
      <c r="E279" s="103">
        <v>5100.8793641966731</v>
      </c>
      <c r="F279" s="102"/>
    </row>
    <row r="280" spans="1:6" x14ac:dyDescent="0.3">
      <c r="A280" s="90" t="s">
        <v>18</v>
      </c>
      <c r="B280" s="90">
        <v>71</v>
      </c>
      <c r="C280" s="97" t="str">
        <f t="shared" si="10"/>
        <v>UB-71</v>
      </c>
      <c r="D280" s="98">
        <f t="shared" si="11"/>
        <v>5356.9522090833943</v>
      </c>
      <c r="E280" s="103">
        <v>5150.9155856571097</v>
      </c>
      <c r="F280" s="102"/>
    </row>
    <row r="281" spans="1:6" x14ac:dyDescent="0.3">
      <c r="A281" s="90" t="s">
        <v>18</v>
      </c>
      <c r="B281" s="90">
        <v>72</v>
      </c>
      <c r="C281" s="97" t="str">
        <f t="shared" si="10"/>
        <v>UB-72</v>
      </c>
      <c r="D281" s="98">
        <f t="shared" si="11"/>
        <v>5415.2458366911296</v>
      </c>
      <c r="E281" s="103">
        <v>5206.9671506645473</v>
      </c>
      <c r="F281" s="102"/>
    </row>
    <row r="282" spans="1:6" x14ac:dyDescent="0.3">
      <c r="A282" s="90" t="s">
        <v>18</v>
      </c>
      <c r="B282" s="90">
        <v>73</v>
      </c>
      <c r="C282" s="97" t="str">
        <f t="shared" si="10"/>
        <v>UB-73</v>
      </c>
      <c r="D282" s="98">
        <f t="shared" si="11"/>
        <v>5471.4808311873512</v>
      </c>
      <c r="E282" s="103">
        <v>5261.0392607570684</v>
      </c>
      <c r="F282" s="102"/>
    </row>
    <row r="283" spans="1:6" x14ac:dyDescent="0.3">
      <c r="A283" s="90" t="s">
        <v>18</v>
      </c>
      <c r="B283" s="90">
        <v>74</v>
      </c>
      <c r="C283" s="97" t="str">
        <f t="shared" si="10"/>
        <v>UB-74</v>
      </c>
      <c r="D283" s="98">
        <f t="shared" si="11"/>
        <v>5525.5885714683409</v>
      </c>
      <c r="E283" s="103">
        <v>5313.0659341041737</v>
      </c>
      <c r="F283" s="102"/>
    </row>
    <row r="284" spans="1:6" x14ac:dyDescent="0.3">
      <c r="A284" s="90" t="s">
        <v>18</v>
      </c>
      <c r="B284" s="90">
        <v>75</v>
      </c>
      <c r="C284" s="97" t="str">
        <f t="shared" si="10"/>
        <v>UB-75</v>
      </c>
      <c r="D284" s="98">
        <f t="shared" si="11"/>
        <v>5577.6605523390535</v>
      </c>
      <c r="E284" s="103">
        <v>5363.135146479859</v>
      </c>
      <c r="F284" s="102"/>
    </row>
    <row r="285" spans="1:6" x14ac:dyDescent="0.3">
      <c r="A285" s="90" t="s">
        <v>18</v>
      </c>
      <c r="B285" s="90">
        <v>76</v>
      </c>
      <c r="C285" s="97" t="str">
        <f t="shared" si="10"/>
        <v>UB-76</v>
      </c>
      <c r="D285" s="98">
        <f t="shared" si="11"/>
        <v>5640.0943198710584</v>
      </c>
      <c r="E285" s="103">
        <v>5423.1676152606333</v>
      </c>
      <c r="F285" s="102"/>
    </row>
    <row r="286" spans="1:6" x14ac:dyDescent="0.3">
      <c r="A286" s="90" t="s">
        <v>18</v>
      </c>
      <c r="B286" s="90">
        <v>77</v>
      </c>
      <c r="C286" s="97" t="str">
        <f t="shared" si="10"/>
        <v>UB-77</v>
      </c>
      <c r="D286" s="98">
        <f t="shared" si="11"/>
        <v>5698.4222580306532</v>
      </c>
      <c r="E286" s="103">
        <v>5479.2521711833206</v>
      </c>
      <c r="F286" s="102"/>
    </row>
    <row r="287" spans="1:6" x14ac:dyDescent="0.3">
      <c r="A287" s="90" t="s">
        <v>18</v>
      </c>
      <c r="B287" s="90">
        <v>78</v>
      </c>
      <c r="C287" s="97" t="str">
        <f t="shared" si="10"/>
        <v>UB-78</v>
      </c>
      <c r="D287" s="98">
        <f t="shared" si="11"/>
        <v>5750.4370546482687</v>
      </c>
      <c r="E287" s="103">
        <v>5529.2663987002579</v>
      </c>
      <c r="F287" s="102"/>
    </row>
    <row r="288" spans="1:6" x14ac:dyDescent="0.3">
      <c r="A288" s="90" t="s">
        <v>18</v>
      </c>
      <c r="B288" s="90">
        <v>79</v>
      </c>
      <c r="C288" s="97" t="str">
        <f t="shared" si="10"/>
        <v>UB-79</v>
      </c>
      <c r="D288" s="98">
        <f t="shared" si="11"/>
        <v>5810.8121890687598</v>
      </c>
      <c r="E288" s="103">
        <v>5587.3194125661148</v>
      </c>
      <c r="F288" s="102"/>
    </row>
    <row r="289" spans="1:6" x14ac:dyDescent="0.3">
      <c r="A289" s="90" t="s">
        <v>18</v>
      </c>
      <c r="B289" s="90">
        <v>80</v>
      </c>
      <c r="C289" s="97" t="str">
        <f t="shared" si="10"/>
        <v>UB-80</v>
      </c>
      <c r="D289" s="98">
        <f t="shared" si="11"/>
        <v>5873.3145777044829</v>
      </c>
      <c r="E289" s="103">
        <v>5647.4178631773875</v>
      </c>
      <c r="F289" s="102"/>
    </row>
    <row r="290" spans="1:6" x14ac:dyDescent="0.3">
      <c r="A290" s="90" t="s">
        <v>18</v>
      </c>
      <c r="B290" s="90">
        <v>81</v>
      </c>
      <c r="C290" s="97" t="str">
        <f t="shared" si="10"/>
        <v>UB-81</v>
      </c>
      <c r="D290" s="98">
        <f t="shared" si="11"/>
        <v>5921.2006712484472</v>
      </c>
      <c r="E290" s="103">
        <v>5693.4621838927378</v>
      </c>
      <c r="F290" s="102"/>
    </row>
    <row r="291" spans="1:6" x14ac:dyDescent="0.3">
      <c r="A291" s="90" t="s">
        <v>18</v>
      </c>
      <c r="B291" s="90">
        <v>82</v>
      </c>
      <c r="C291" s="97" t="str">
        <f t="shared" si="10"/>
        <v>UB-82</v>
      </c>
      <c r="D291" s="98">
        <f t="shared" si="11"/>
        <v>5985.7273824438262</v>
      </c>
      <c r="E291" s="103">
        <v>5755.5070985036791</v>
      </c>
      <c r="F291" s="102"/>
    </row>
    <row r="292" spans="1:6" x14ac:dyDescent="0.3">
      <c r="A292" s="90" t="s">
        <v>18</v>
      </c>
      <c r="B292" s="90">
        <v>83</v>
      </c>
      <c r="C292" s="97" t="str">
        <f t="shared" si="10"/>
        <v>UB-83</v>
      </c>
      <c r="D292" s="98">
        <f t="shared" si="11"/>
        <v>6043.9981363503248</v>
      </c>
      <c r="E292" s="103">
        <v>5811.5366695676194</v>
      </c>
      <c r="F292" s="102"/>
    </row>
    <row r="293" spans="1:6" x14ac:dyDescent="0.3">
      <c r="A293" s="90" t="s">
        <v>18</v>
      </c>
      <c r="B293" s="90">
        <v>84</v>
      </c>
      <c r="C293" s="97" t="str">
        <f t="shared" si="10"/>
        <v>UB-84</v>
      </c>
      <c r="D293" s="98">
        <f t="shared" si="11"/>
        <v>6102.3146376592986</v>
      </c>
      <c r="E293" s="103">
        <v>5867.6102285185561</v>
      </c>
      <c r="F293" s="102"/>
    </row>
    <row r="294" spans="1:6" x14ac:dyDescent="0.3">
      <c r="A294" s="90" t="s">
        <v>18</v>
      </c>
      <c r="B294" s="90">
        <v>85</v>
      </c>
      <c r="C294" s="97" t="str">
        <f t="shared" si="10"/>
        <v>UB-85</v>
      </c>
      <c r="D294" s="98">
        <f t="shared" si="11"/>
        <v>6162.6783352291704</v>
      </c>
      <c r="E294" s="103">
        <v>5925.6522454126634</v>
      </c>
      <c r="F294" s="102"/>
    </row>
    <row r="295" spans="1:6" x14ac:dyDescent="0.3">
      <c r="A295" s="90" t="s">
        <v>18</v>
      </c>
      <c r="B295" s="90">
        <v>86</v>
      </c>
      <c r="C295" s="97" t="str">
        <f t="shared" si="10"/>
        <v>UB-86</v>
      </c>
      <c r="D295" s="98">
        <f t="shared" si="11"/>
        <v>6225.1692870142751</v>
      </c>
      <c r="E295" s="103">
        <v>5985.7396990521875</v>
      </c>
      <c r="F295" s="102"/>
    </row>
    <row r="296" spans="1:6" x14ac:dyDescent="0.3">
      <c r="A296" s="90" t="s">
        <v>18</v>
      </c>
      <c r="B296" s="90">
        <v>87</v>
      </c>
      <c r="C296" s="97" t="str">
        <f t="shared" si="10"/>
        <v>UB-87</v>
      </c>
      <c r="D296" s="98">
        <f t="shared" si="11"/>
        <v>6289.684561359034</v>
      </c>
      <c r="E296" s="103">
        <v>6047.7736166913783</v>
      </c>
      <c r="F296" s="102"/>
    </row>
    <row r="297" spans="1:6" x14ac:dyDescent="0.3">
      <c r="A297" s="90" t="s">
        <v>18</v>
      </c>
      <c r="B297" s="90">
        <v>88</v>
      </c>
      <c r="C297" s="97" t="str">
        <f t="shared" si="10"/>
        <v>UB-88</v>
      </c>
      <c r="D297" s="98">
        <f t="shared" si="11"/>
        <v>6350.0825694807627</v>
      </c>
      <c r="E297" s="103">
        <v>6105.8486245007334</v>
      </c>
      <c r="F297" s="102"/>
    </row>
    <row r="298" spans="1:6" x14ac:dyDescent="0.3">
      <c r="A298" s="90" t="s">
        <v>18</v>
      </c>
      <c r="B298" s="90">
        <v>89</v>
      </c>
      <c r="C298" s="97" t="str">
        <f t="shared" si="10"/>
        <v>UB-89</v>
      </c>
      <c r="D298" s="98">
        <f t="shared" si="11"/>
        <v>6422.9124342259192</v>
      </c>
      <c r="E298" s="103">
        <v>6175.8773406018454</v>
      </c>
      <c r="F298" s="102"/>
    </row>
    <row r="299" spans="1:6" x14ac:dyDescent="0.3">
      <c r="A299" s="90" t="s">
        <v>18</v>
      </c>
      <c r="B299" s="90">
        <v>90</v>
      </c>
      <c r="C299" s="97" t="str">
        <f t="shared" si="10"/>
        <v>UB-90</v>
      </c>
      <c r="D299" s="98">
        <f t="shared" si="11"/>
        <v>6479.158865572761</v>
      </c>
      <c r="E299" s="103">
        <v>6229.9604476661161</v>
      </c>
      <c r="F299" s="102"/>
    </row>
    <row r="300" spans="1:6" x14ac:dyDescent="0.3">
      <c r="A300" s="90" t="s">
        <v>18</v>
      </c>
      <c r="B300" s="90">
        <v>91</v>
      </c>
      <c r="C300" s="97" t="str">
        <f t="shared" si="10"/>
        <v>UB-91</v>
      </c>
      <c r="D300" s="98">
        <f t="shared" si="11"/>
        <v>6554.1159845331495</v>
      </c>
      <c r="E300" s="103">
        <v>6302.0346005126439</v>
      </c>
      <c r="F300" s="10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6E619CE5B0C9458323E0289773CDB2" ma:contentTypeVersion="4" ma:contentTypeDescription="Create a new document." ma:contentTypeScope="" ma:versionID="aaeb0a9a5ffab6950866fb0b6e5288a1">
  <xsd:schema xmlns:xsd="http://www.w3.org/2001/XMLSchema" xmlns:xs="http://www.w3.org/2001/XMLSchema" xmlns:p="http://schemas.microsoft.com/office/2006/metadata/properties" xmlns:ns2="8fa0fc1d-bd80-47fb-a35f-9b4442274e73" targetNamespace="http://schemas.microsoft.com/office/2006/metadata/properties" ma:root="true" ma:fieldsID="e064f6ad84ff3d1840043706a915953b" ns2:_="">
    <xsd:import namespace="8fa0fc1d-bd80-47fb-a35f-9b4442274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fc1d-bd80-47fb-a35f-9b4442274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9A64A6-1CE4-4B6A-B23D-1E562623F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fc1d-bd80-47fb-a35f-9b4442274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6EBE08-AC74-45D2-B4AE-5E2FDB5E621C}">
  <ds:schemaRefs>
    <ds:schemaRef ds:uri="http://schemas.microsoft.com/sharepoint/v3/contenttype/forms"/>
  </ds:schemaRefs>
</ds:datastoreItem>
</file>

<file path=customXml/itemProps3.xml><?xml version="1.0" encoding="utf-8"?>
<ds:datastoreItem xmlns:ds="http://schemas.openxmlformats.org/officeDocument/2006/customXml" ds:itemID="{6633BE99-988F-4F46-8F03-9D585B870134}">
  <ds:schemaRef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terms/"/>
    <ds:schemaRef ds:uri="8fa0fc1d-bd80-47fb-a35f-9b4442274e7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EZ Projection</vt:lpstr>
      <vt:lpstr>CURRENT BENEFITS - ROUNDING</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EZ Salary Projection FY 2018-19</dc:title>
  <dc:creator>AbleDocs-003-A</dc:creator>
  <cp:lastModifiedBy>Royce, Rosa</cp:lastModifiedBy>
  <dcterms:created xsi:type="dcterms:W3CDTF">2019-02-06T13:05:52Z</dcterms:created>
  <dcterms:modified xsi:type="dcterms:W3CDTF">2019-02-12T16:34:23Z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0x010100276E619CE5B0C9458323E0289773CDB2</vt:lpwstr>
  </property>
</Properties>
</file>