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/>
  <mc:AlternateContent xmlns:mc="http://schemas.openxmlformats.org/markup-compatibility/2006">
    <mc:Choice Requires="x15">
      <x15ac:absPath xmlns:x15ac="http://schemas.microsoft.com/office/spreadsheetml/2010/11/ac" url="https://mtsac0-my.sharepoint.com/personal/africkert_mtsac_edu/Documents/Documents/Accreditation 2021-22/Evidence and reference docs/II.C Student Services/New/"/>
    </mc:Choice>
  </mc:AlternateContent>
  <xr:revisionPtr revIDLastSave="0" documentId="8_{FF3C91C8-BA22-4479-B975-0C993EAF6801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21-22" sheetId="5" r:id="rId1"/>
    <sheet name="20-21" sheetId="4" r:id="rId2"/>
    <sheet name="19-20" sheetId="3" r:id="rId3"/>
    <sheet name="18-19" sheetId="2" r:id="rId4"/>
    <sheet name="17-18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5" l="1"/>
  <c r="D57" i="5"/>
  <c r="I57" i="5" s="1"/>
  <c r="N14" i="5" s="1"/>
  <c r="H56" i="5"/>
  <c r="D56" i="5"/>
  <c r="I56" i="5" s="1"/>
  <c r="H55" i="5"/>
  <c r="D55" i="5"/>
  <c r="I55" i="5" s="1"/>
  <c r="N11" i="5" s="1"/>
  <c r="H54" i="5"/>
  <c r="I54" i="5" s="1"/>
  <c r="N9" i="5" s="1"/>
  <c r="H53" i="5"/>
  <c r="D53" i="5"/>
  <c r="H52" i="5"/>
  <c r="D52" i="5"/>
  <c r="H51" i="5"/>
  <c r="D51" i="5"/>
  <c r="I51" i="5" s="1"/>
  <c r="N15" i="5" s="1"/>
  <c r="H50" i="5"/>
  <c r="D50" i="5"/>
  <c r="H49" i="5"/>
  <c r="D49" i="5"/>
  <c r="H48" i="5"/>
  <c r="D48" i="5"/>
  <c r="H47" i="5"/>
  <c r="D47" i="5"/>
  <c r="I47" i="5" s="1"/>
  <c r="N6" i="5" s="1"/>
  <c r="H46" i="5"/>
  <c r="D46" i="5"/>
  <c r="H44" i="5"/>
  <c r="D44" i="5"/>
  <c r="H43" i="5"/>
  <c r="I43" i="5" s="1"/>
  <c r="H42" i="5"/>
  <c r="D42" i="5"/>
  <c r="H41" i="5"/>
  <c r="D41" i="5"/>
  <c r="H40" i="5"/>
  <c r="D40" i="5"/>
  <c r="I40" i="5" s="1"/>
  <c r="N20" i="5" s="1"/>
  <c r="P20" i="5" s="1"/>
  <c r="H39" i="5"/>
  <c r="D39" i="5"/>
  <c r="I39" i="5" s="1"/>
  <c r="N27" i="5" s="1"/>
  <c r="H38" i="5"/>
  <c r="H37" i="5"/>
  <c r="D37" i="5"/>
  <c r="I37" i="5" s="1"/>
  <c r="N23" i="5" s="1"/>
  <c r="P23" i="5" s="1"/>
  <c r="H36" i="5"/>
  <c r="I36" i="5" s="1"/>
  <c r="N21" i="5" s="1"/>
  <c r="H35" i="5"/>
  <c r="D35" i="5"/>
  <c r="I35" i="5" s="1"/>
  <c r="N19" i="5" s="1"/>
  <c r="S29" i="5"/>
  <c r="K29" i="5"/>
  <c r="J29" i="5"/>
  <c r="I29" i="5"/>
  <c r="F29" i="5"/>
  <c r="E29" i="5"/>
  <c r="D29" i="5"/>
  <c r="C29" i="5"/>
  <c r="B29" i="5"/>
  <c r="AC28" i="5"/>
  <c r="H28" i="5"/>
  <c r="M28" i="5" s="1"/>
  <c r="AC27" i="5"/>
  <c r="H27" i="5"/>
  <c r="M27" i="5" s="1"/>
  <c r="AC26" i="5"/>
  <c r="P26" i="5"/>
  <c r="Q26" i="5" s="1"/>
  <c r="H26" i="5"/>
  <c r="M26" i="5" s="1"/>
  <c r="AC25" i="5"/>
  <c r="N25" i="5"/>
  <c r="H25" i="5"/>
  <c r="M25" i="5" s="1"/>
  <c r="AC24" i="5"/>
  <c r="H24" i="5"/>
  <c r="M24" i="5" s="1"/>
  <c r="AC23" i="5"/>
  <c r="H23" i="5"/>
  <c r="M23" i="5" s="1"/>
  <c r="AC22" i="5"/>
  <c r="H22" i="5"/>
  <c r="M22" i="5" s="1"/>
  <c r="AC21" i="5"/>
  <c r="H21" i="5"/>
  <c r="M21" i="5" s="1"/>
  <c r="AC20" i="5"/>
  <c r="Q20" i="5"/>
  <c r="H20" i="5"/>
  <c r="M20" i="5" s="1"/>
  <c r="AC19" i="5"/>
  <c r="H19" i="5"/>
  <c r="M19" i="5" s="1"/>
  <c r="AC18" i="5"/>
  <c r="P18" i="5"/>
  <c r="Q18" i="5" s="1"/>
  <c r="H18" i="5"/>
  <c r="M18" i="5" s="1"/>
  <c r="R18" i="5" s="1"/>
  <c r="AC17" i="5"/>
  <c r="P17" i="5"/>
  <c r="Q17" i="5" s="1"/>
  <c r="H17" i="5"/>
  <c r="M17" i="5" s="1"/>
  <c r="R17" i="5" s="1"/>
  <c r="AC16" i="5"/>
  <c r="P16" i="5"/>
  <c r="Q16" i="5" s="1"/>
  <c r="H16" i="5"/>
  <c r="M16" i="5" s="1"/>
  <c r="H15" i="5"/>
  <c r="M15" i="5" s="1"/>
  <c r="P14" i="5"/>
  <c r="Q14" i="5" s="1"/>
  <c r="H14" i="5"/>
  <c r="M14" i="5" s="1"/>
  <c r="R14" i="5" s="1"/>
  <c r="T14" i="5" s="1"/>
  <c r="H13" i="5"/>
  <c r="M13" i="5" s="1"/>
  <c r="AC12" i="5"/>
  <c r="H12" i="5"/>
  <c r="M12" i="5" s="1"/>
  <c r="AC11" i="5"/>
  <c r="H11" i="5"/>
  <c r="M11" i="5" s="1"/>
  <c r="AC10" i="5"/>
  <c r="H10" i="5"/>
  <c r="M10" i="5" s="1"/>
  <c r="AC9" i="5"/>
  <c r="H9" i="5"/>
  <c r="M9" i="5" s="1"/>
  <c r="AC8" i="5"/>
  <c r="H8" i="5"/>
  <c r="M8" i="5" s="1"/>
  <c r="AC7" i="5"/>
  <c r="H7" i="5"/>
  <c r="M7" i="5" s="1"/>
  <c r="AC6" i="5"/>
  <c r="H6" i="5"/>
  <c r="M6" i="5" s="1"/>
  <c r="AC5" i="5"/>
  <c r="P5" i="5"/>
  <c r="Q5" i="5" s="1"/>
  <c r="H5" i="5"/>
  <c r="M5" i="5" s="1"/>
  <c r="AC4" i="5"/>
  <c r="H4" i="5"/>
  <c r="M4" i="5" s="1"/>
  <c r="I41" i="5" l="1"/>
  <c r="N22" i="5" s="1"/>
  <c r="I46" i="5"/>
  <c r="N4" i="5" s="1"/>
  <c r="P4" i="5" s="1"/>
  <c r="Q4" i="5" s="1"/>
  <c r="I50" i="5"/>
  <c r="N13" i="5" s="1"/>
  <c r="I42" i="5"/>
  <c r="N24" i="5" s="1"/>
  <c r="R6" i="5"/>
  <c r="R4" i="5"/>
  <c r="T4" i="5" s="1"/>
  <c r="I48" i="5"/>
  <c r="N8" i="5" s="1"/>
  <c r="P8" i="5" s="1"/>
  <c r="Q8" i="5" s="1"/>
  <c r="I52" i="5"/>
  <c r="I44" i="5"/>
  <c r="N28" i="5" s="1"/>
  <c r="I49" i="5"/>
  <c r="N10" i="5" s="1"/>
  <c r="I53" i="5"/>
  <c r="N7" i="5" s="1"/>
  <c r="R5" i="5"/>
  <c r="T5" i="5" s="1"/>
  <c r="R26" i="5"/>
  <c r="T26" i="5" s="1"/>
  <c r="R20" i="5"/>
  <c r="T20" i="5" s="1"/>
  <c r="P21" i="5"/>
  <c r="Q21" i="5" s="1"/>
  <c r="R21" i="5" s="1"/>
  <c r="T21" i="5" s="1"/>
  <c r="P15" i="5"/>
  <c r="Q15" i="5" s="1"/>
  <c r="R15" i="5" s="1"/>
  <c r="T15" i="5" s="1"/>
  <c r="P11" i="5"/>
  <c r="Q11" i="5" s="1"/>
  <c r="R11" i="5" s="1"/>
  <c r="T11" i="5" s="1"/>
  <c r="P19" i="5"/>
  <c r="Q19" i="5" s="1"/>
  <c r="R19" i="5" s="1"/>
  <c r="T19" i="5" s="1"/>
  <c r="R8" i="5"/>
  <c r="T8" i="5" s="1"/>
  <c r="P9" i="5"/>
  <c r="Q9" i="5" s="1"/>
  <c r="R9" i="5" s="1"/>
  <c r="T9" i="5" s="1"/>
  <c r="H29" i="5"/>
  <c r="J31" i="5" s="1"/>
  <c r="R16" i="5"/>
  <c r="T16" i="5" s="1"/>
  <c r="P24" i="5"/>
  <c r="Q24" i="5" s="1"/>
  <c r="R24" i="5" s="1"/>
  <c r="T24" i="5" s="1"/>
  <c r="P27" i="5"/>
  <c r="Q27" i="5" s="1"/>
  <c r="R27" i="5" s="1"/>
  <c r="T27" i="5" s="1"/>
  <c r="P28" i="5"/>
  <c r="Q28" i="5" s="1"/>
  <c r="R28" i="5" s="1"/>
  <c r="T28" i="5" s="1"/>
  <c r="M29" i="5"/>
  <c r="P6" i="5"/>
  <c r="Q6" i="5" s="1"/>
  <c r="N12" i="5"/>
  <c r="Q23" i="5"/>
  <c r="R23" i="5" s="1"/>
  <c r="T23" i="5" s="1"/>
  <c r="P22" i="5"/>
  <c r="Q22" i="5" s="1"/>
  <c r="R22" i="5" s="1"/>
  <c r="T22" i="5" s="1"/>
  <c r="P25" i="5"/>
  <c r="Q25" i="5" s="1"/>
  <c r="R25" i="5" s="1"/>
  <c r="T25" i="5" s="1"/>
  <c r="H57" i="4"/>
  <c r="D57" i="4"/>
  <c r="H56" i="4"/>
  <c r="D56" i="4"/>
  <c r="H44" i="4"/>
  <c r="D44" i="4"/>
  <c r="H43" i="4"/>
  <c r="I43" i="4" s="1"/>
  <c r="H42" i="4"/>
  <c r="D42" i="4"/>
  <c r="H41" i="4"/>
  <c r="D41" i="4"/>
  <c r="H55" i="4"/>
  <c r="D55" i="4"/>
  <c r="H54" i="4"/>
  <c r="I54" i="4" s="1"/>
  <c r="N9" i="4" s="1"/>
  <c r="H53" i="4"/>
  <c r="D53" i="4"/>
  <c r="H40" i="4"/>
  <c r="D40" i="4"/>
  <c r="H52" i="4"/>
  <c r="D52" i="4"/>
  <c r="H51" i="4"/>
  <c r="D51" i="4"/>
  <c r="I51" i="4" s="1"/>
  <c r="N15" i="4" s="1"/>
  <c r="H50" i="4"/>
  <c r="D50" i="4"/>
  <c r="H39" i="4"/>
  <c r="D39" i="4"/>
  <c r="H38" i="4"/>
  <c r="H37" i="4"/>
  <c r="D37" i="4"/>
  <c r="H49" i="4"/>
  <c r="D49" i="4"/>
  <c r="H36" i="4"/>
  <c r="I36" i="4" s="1"/>
  <c r="N21" i="4" s="1"/>
  <c r="H48" i="4"/>
  <c r="D48" i="4"/>
  <c r="H47" i="4"/>
  <c r="D47" i="4"/>
  <c r="H46" i="4"/>
  <c r="D46" i="4"/>
  <c r="H35" i="4"/>
  <c r="D35" i="4"/>
  <c r="S29" i="4"/>
  <c r="K29" i="4"/>
  <c r="J29" i="4"/>
  <c r="I29" i="4"/>
  <c r="F29" i="4"/>
  <c r="E29" i="4"/>
  <c r="D29" i="4"/>
  <c r="C29" i="4"/>
  <c r="B29" i="4"/>
  <c r="AC28" i="4"/>
  <c r="H28" i="4"/>
  <c r="M28" i="4" s="1"/>
  <c r="AC27" i="4"/>
  <c r="H27" i="4"/>
  <c r="M27" i="4" s="1"/>
  <c r="AC26" i="4"/>
  <c r="P26" i="4"/>
  <c r="Q26" i="4" s="1"/>
  <c r="H26" i="4"/>
  <c r="M26" i="4" s="1"/>
  <c r="AC25" i="4"/>
  <c r="N25" i="4"/>
  <c r="H25" i="4"/>
  <c r="M25" i="4" s="1"/>
  <c r="AC24" i="4"/>
  <c r="H24" i="4"/>
  <c r="M24" i="4" s="1"/>
  <c r="AC23" i="4"/>
  <c r="H23" i="4"/>
  <c r="M23" i="4" s="1"/>
  <c r="AC22" i="4"/>
  <c r="H22" i="4"/>
  <c r="M22" i="4" s="1"/>
  <c r="AC21" i="4"/>
  <c r="H21" i="4"/>
  <c r="M21" i="4" s="1"/>
  <c r="AC20" i="4"/>
  <c r="H20" i="4"/>
  <c r="M20" i="4" s="1"/>
  <c r="AC19" i="4"/>
  <c r="H19" i="4"/>
  <c r="M19" i="4" s="1"/>
  <c r="AC18" i="4"/>
  <c r="P18" i="4"/>
  <c r="Q18" i="4" s="1"/>
  <c r="H18" i="4"/>
  <c r="M18" i="4" s="1"/>
  <c r="AC17" i="4"/>
  <c r="P17" i="4"/>
  <c r="Q17" i="4" s="1"/>
  <c r="H17" i="4"/>
  <c r="M17" i="4" s="1"/>
  <c r="AC16" i="4"/>
  <c r="P16" i="4"/>
  <c r="Q16" i="4" s="1"/>
  <c r="H16" i="4"/>
  <c r="M16" i="4" s="1"/>
  <c r="H15" i="4"/>
  <c r="M15" i="4" s="1"/>
  <c r="H14" i="4"/>
  <c r="M14" i="4" s="1"/>
  <c r="H13" i="4"/>
  <c r="M13" i="4" s="1"/>
  <c r="AC12" i="4"/>
  <c r="H12" i="4"/>
  <c r="M12" i="4" s="1"/>
  <c r="AC11" i="4"/>
  <c r="H11" i="4"/>
  <c r="M11" i="4" s="1"/>
  <c r="AC10" i="4"/>
  <c r="H10" i="4"/>
  <c r="M10" i="4" s="1"/>
  <c r="AC9" i="4"/>
  <c r="H9" i="4"/>
  <c r="M9" i="4" s="1"/>
  <c r="AC8" i="4"/>
  <c r="H8" i="4"/>
  <c r="M8" i="4" s="1"/>
  <c r="AC7" i="4"/>
  <c r="H7" i="4"/>
  <c r="M7" i="4" s="1"/>
  <c r="AC6" i="4"/>
  <c r="H6" i="4"/>
  <c r="M6" i="4" s="1"/>
  <c r="AC5" i="4"/>
  <c r="P5" i="4"/>
  <c r="Q5" i="4" s="1"/>
  <c r="H5" i="4"/>
  <c r="M5" i="4" s="1"/>
  <c r="AC4" i="4"/>
  <c r="H4" i="4"/>
  <c r="R26" i="4" l="1"/>
  <c r="T26" i="4" s="1"/>
  <c r="I35" i="4"/>
  <c r="N19" i="4" s="1"/>
  <c r="P7" i="5"/>
  <c r="Q7" i="5" s="1"/>
  <c r="R7" i="5" s="1"/>
  <c r="T7" i="5" s="1"/>
  <c r="T6" i="5"/>
  <c r="P10" i="5"/>
  <c r="Q10" i="5" s="1"/>
  <c r="R10" i="5" s="1"/>
  <c r="T10" i="5" s="1"/>
  <c r="P13" i="5"/>
  <c r="Q13" i="5" s="1"/>
  <c r="R13" i="5" s="1"/>
  <c r="T13" i="5" s="1"/>
  <c r="I39" i="4"/>
  <c r="N27" i="4" s="1"/>
  <c r="P12" i="5"/>
  <c r="Q12" i="5" s="1"/>
  <c r="R12" i="5" s="1"/>
  <c r="I50" i="4"/>
  <c r="N13" i="4" s="1"/>
  <c r="I44" i="4"/>
  <c r="N28" i="4" s="1"/>
  <c r="P28" i="4" s="1"/>
  <c r="Q28" i="4" s="1"/>
  <c r="R28" i="4" s="1"/>
  <c r="T28" i="4" s="1"/>
  <c r="I41" i="4"/>
  <c r="N22" i="4" s="1"/>
  <c r="P22" i="4" s="1"/>
  <c r="Q22" i="4" s="1"/>
  <c r="R22" i="4" s="1"/>
  <c r="T22" i="4" s="1"/>
  <c r="I55" i="4"/>
  <c r="N11" i="4" s="1"/>
  <c r="I42" i="4"/>
  <c r="N24" i="4" s="1"/>
  <c r="I47" i="4"/>
  <c r="N6" i="4" s="1"/>
  <c r="P6" i="4" s="1"/>
  <c r="Q6" i="4" s="1"/>
  <c r="R6" i="4" s="1"/>
  <c r="T6" i="4" s="1"/>
  <c r="I56" i="4"/>
  <c r="R18" i="4"/>
  <c r="I46" i="4"/>
  <c r="N4" i="4" s="1"/>
  <c r="P4" i="4" s="1"/>
  <c r="Q4" i="4" s="1"/>
  <c r="I48" i="4"/>
  <c r="N8" i="4" s="1"/>
  <c r="P8" i="4" s="1"/>
  <c r="Q8" i="4" s="1"/>
  <c r="R8" i="4" s="1"/>
  <c r="T8" i="4" s="1"/>
  <c r="I53" i="4"/>
  <c r="N7" i="4" s="1"/>
  <c r="P7" i="4" s="1"/>
  <c r="Q7" i="4" s="1"/>
  <c r="R7" i="4" s="1"/>
  <c r="T7" i="4" s="1"/>
  <c r="I49" i="4"/>
  <c r="N10" i="4" s="1"/>
  <c r="P10" i="4" s="1"/>
  <c r="Q10" i="4" s="1"/>
  <c r="R10" i="4" s="1"/>
  <c r="T10" i="4" s="1"/>
  <c r="I52" i="4"/>
  <c r="I37" i="4"/>
  <c r="N23" i="4" s="1"/>
  <c r="I40" i="4"/>
  <c r="N20" i="4" s="1"/>
  <c r="I57" i="4"/>
  <c r="N14" i="4" s="1"/>
  <c r="P14" i="4" s="1"/>
  <c r="Q14" i="4" s="1"/>
  <c r="R14" i="4" s="1"/>
  <c r="T14" i="4" s="1"/>
  <c r="H29" i="4"/>
  <c r="J31" i="4" s="1"/>
  <c r="P19" i="4"/>
  <c r="Q19" i="4" s="1"/>
  <c r="R19" i="4" s="1"/>
  <c r="P27" i="4"/>
  <c r="Q27" i="4" s="1"/>
  <c r="R27" i="4" s="1"/>
  <c r="T27" i="4" s="1"/>
  <c r="P23" i="4"/>
  <c r="P9" i="4"/>
  <c r="Q9" i="4" s="1"/>
  <c r="R9" i="4" s="1"/>
  <c r="T9" i="4" s="1"/>
  <c r="P13" i="4"/>
  <c r="Q13" i="4" s="1"/>
  <c r="R13" i="4" s="1"/>
  <c r="T13" i="4" s="1"/>
  <c r="P15" i="4"/>
  <c r="Q15" i="4" s="1"/>
  <c r="R15" i="4" s="1"/>
  <c r="T15" i="4" s="1"/>
  <c r="P11" i="4"/>
  <c r="Q11" i="4" s="1"/>
  <c r="R11" i="4" s="1"/>
  <c r="T11" i="4" s="1"/>
  <c r="R5" i="4"/>
  <c r="T5" i="4" s="1"/>
  <c r="R16" i="4"/>
  <c r="T16" i="4" s="1"/>
  <c r="R17" i="4"/>
  <c r="M4" i="4"/>
  <c r="P21" i="4"/>
  <c r="Q21" i="4" s="1"/>
  <c r="R21" i="4" s="1"/>
  <c r="T21" i="4" s="1"/>
  <c r="P24" i="4"/>
  <c r="Q24" i="4" s="1"/>
  <c r="R24" i="4" s="1"/>
  <c r="T24" i="4" s="1"/>
  <c r="P25" i="4"/>
  <c r="Q25" i="4" s="1"/>
  <c r="R25" i="4" s="1"/>
  <c r="T25" i="4" s="1"/>
  <c r="N25" i="3"/>
  <c r="D50" i="3"/>
  <c r="N12" i="4" l="1"/>
  <c r="T12" i="5"/>
  <c r="T29" i="5" s="1"/>
  <c r="R29" i="5"/>
  <c r="Q23" i="4"/>
  <c r="R23" i="4" s="1"/>
  <c r="T23" i="4" s="1"/>
  <c r="T19" i="4"/>
  <c r="M29" i="4"/>
  <c r="R4" i="4"/>
  <c r="P20" i="4"/>
  <c r="Q20" i="4" s="1"/>
  <c r="R20" i="4" s="1"/>
  <c r="T20" i="4" s="1"/>
  <c r="P12" i="4"/>
  <c r="Q12" i="4" s="1"/>
  <c r="R12" i="4" s="1"/>
  <c r="T12" i="4" s="1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35" i="3"/>
  <c r="D56" i="3"/>
  <c r="D55" i="3"/>
  <c r="D54" i="3"/>
  <c r="D52" i="3"/>
  <c r="D51" i="3"/>
  <c r="D48" i="3"/>
  <c r="D47" i="3"/>
  <c r="D46" i="3"/>
  <c r="D45" i="3"/>
  <c r="D44" i="3"/>
  <c r="D43" i="3"/>
  <c r="D41" i="3"/>
  <c r="D40" i="3"/>
  <c r="D37" i="3"/>
  <c r="D36" i="3"/>
  <c r="D38" i="3"/>
  <c r="D35" i="3"/>
  <c r="R29" i="4" l="1"/>
  <c r="T4" i="4"/>
  <c r="T29" i="4" s="1"/>
  <c r="I56" i="3"/>
  <c r="N14" i="3" s="1"/>
  <c r="I55" i="3"/>
  <c r="I54" i="3"/>
  <c r="N28" i="3" s="1"/>
  <c r="P28" i="3" s="1"/>
  <c r="Q28" i="3" s="1"/>
  <c r="I53" i="3"/>
  <c r="I52" i="3"/>
  <c r="N24" i="3" s="1"/>
  <c r="I51" i="3"/>
  <c r="N22" i="3" s="1"/>
  <c r="P22" i="3" s="1"/>
  <c r="Q22" i="3" s="1"/>
  <c r="I50" i="3"/>
  <c r="N11" i="3" s="1"/>
  <c r="I49" i="3"/>
  <c r="N9" i="3" s="1"/>
  <c r="I48" i="3"/>
  <c r="N7" i="3" s="1"/>
  <c r="I47" i="3"/>
  <c r="I46" i="3"/>
  <c r="I45" i="3"/>
  <c r="N15" i="3" s="1"/>
  <c r="I44" i="3"/>
  <c r="N13" i="3" s="1"/>
  <c r="I43" i="3"/>
  <c r="N27" i="3" s="1"/>
  <c r="P27" i="3" s="1"/>
  <c r="Q27" i="3" s="1"/>
  <c r="I41" i="3"/>
  <c r="N23" i="3" s="1"/>
  <c r="I40" i="3"/>
  <c r="N10" i="3" s="1"/>
  <c r="P10" i="3" s="1"/>
  <c r="Q10" i="3" s="1"/>
  <c r="I39" i="3"/>
  <c r="N21" i="3" s="1"/>
  <c r="I38" i="3"/>
  <c r="N8" i="3" s="1"/>
  <c r="I37" i="3"/>
  <c r="N6" i="3" s="1"/>
  <c r="P6" i="3" s="1"/>
  <c r="Q6" i="3" s="1"/>
  <c r="I36" i="3"/>
  <c r="N4" i="3" s="1"/>
  <c r="I35" i="3"/>
  <c r="N19" i="3" s="1"/>
  <c r="S29" i="3"/>
  <c r="K29" i="3"/>
  <c r="J29" i="3"/>
  <c r="I29" i="3"/>
  <c r="F29" i="3"/>
  <c r="E29" i="3"/>
  <c r="D29" i="3"/>
  <c r="C29" i="3"/>
  <c r="B29" i="3"/>
  <c r="AC28" i="3"/>
  <c r="H28" i="3"/>
  <c r="M28" i="3" s="1"/>
  <c r="AC27" i="3"/>
  <c r="H27" i="3"/>
  <c r="M27" i="3" s="1"/>
  <c r="AC26" i="3"/>
  <c r="P26" i="3"/>
  <c r="Q26" i="3" s="1"/>
  <c r="H26" i="3"/>
  <c r="M26" i="3" s="1"/>
  <c r="AC25" i="3"/>
  <c r="P25" i="3"/>
  <c r="Q25" i="3" s="1"/>
  <c r="H25" i="3"/>
  <c r="M25" i="3" s="1"/>
  <c r="AC24" i="3"/>
  <c r="P24" i="3"/>
  <c r="Q24" i="3" s="1"/>
  <c r="H24" i="3"/>
  <c r="M24" i="3" s="1"/>
  <c r="AC23" i="3"/>
  <c r="P23" i="3"/>
  <c r="Q23" i="3" s="1"/>
  <c r="H23" i="3"/>
  <c r="M23" i="3" s="1"/>
  <c r="AC22" i="3"/>
  <c r="H22" i="3"/>
  <c r="M22" i="3" s="1"/>
  <c r="AC21" i="3"/>
  <c r="P21" i="3"/>
  <c r="Q21" i="3" s="1"/>
  <c r="H21" i="3"/>
  <c r="M21" i="3" s="1"/>
  <c r="AC20" i="3"/>
  <c r="H20" i="3"/>
  <c r="M20" i="3" s="1"/>
  <c r="AC19" i="3"/>
  <c r="P19" i="3"/>
  <c r="Q19" i="3" s="1"/>
  <c r="H19" i="3"/>
  <c r="M19" i="3" s="1"/>
  <c r="AC18" i="3"/>
  <c r="P18" i="3"/>
  <c r="Q18" i="3" s="1"/>
  <c r="H18" i="3"/>
  <c r="M18" i="3" s="1"/>
  <c r="AC17" i="3"/>
  <c r="P17" i="3"/>
  <c r="Q17" i="3" s="1"/>
  <c r="H17" i="3"/>
  <c r="M17" i="3" s="1"/>
  <c r="R17" i="3" s="1"/>
  <c r="AC16" i="3"/>
  <c r="P16" i="3"/>
  <c r="Q16" i="3" s="1"/>
  <c r="H16" i="3"/>
  <c r="M16" i="3" s="1"/>
  <c r="P15" i="3"/>
  <c r="Q15" i="3" s="1"/>
  <c r="H15" i="3"/>
  <c r="M15" i="3" s="1"/>
  <c r="P14" i="3"/>
  <c r="Q14" i="3" s="1"/>
  <c r="H14" i="3"/>
  <c r="M14" i="3" s="1"/>
  <c r="P13" i="3"/>
  <c r="Q13" i="3" s="1"/>
  <c r="H13" i="3"/>
  <c r="M13" i="3" s="1"/>
  <c r="AC12" i="3"/>
  <c r="H12" i="3"/>
  <c r="M12" i="3" s="1"/>
  <c r="AC11" i="3"/>
  <c r="P11" i="3"/>
  <c r="Q11" i="3" s="1"/>
  <c r="H11" i="3"/>
  <c r="M11" i="3" s="1"/>
  <c r="AC10" i="3"/>
  <c r="H10" i="3"/>
  <c r="M10" i="3" s="1"/>
  <c r="AC9" i="3"/>
  <c r="P9" i="3"/>
  <c r="Q9" i="3" s="1"/>
  <c r="H9" i="3"/>
  <c r="M9" i="3" s="1"/>
  <c r="AC8" i="3"/>
  <c r="P8" i="3"/>
  <c r="Q8" i="3" s="1"/>
  <c r="H8" i="3"/>
  <c r="M8" i="3" s="1"/>
  <c r="AC7" i="3"/>
  <c r="P7" i="3"/>
  <c r="Q7" i="3" s="1"/>
  <c r="H7" i="3"/>
  <c r="M7" i="3" s="1"/>
  <c r="AC6" i="3"/>
  <c r="H6" i="3"/>
  <c r="M6" i="3" s="1"/>
  <c r="AC5" i="3"/>
  <c r="P5" i="3"/>
  <c r="Q5" i="3" s="1"/>
  <c r="H5" i="3"/>
  <c r="M5" i="3" s="1"/>
  <c r="R5" i="3" s="1"/>
  <c r="T5" i="3" s="1"/>
  <c r="AC4" i="3"/>
  <c r="P4" i="3"/>
  <c r="Q4" i="3" s="1"/>
  <c r="H4" i="3"/>
  <c r="R18" i="3" l="1"/>
  <c r="N20" i="3"/>
  <c r="P20" i="3" s="1"/>
  <c r="Q20" i="3" s="1"/>
  <c r="R20" i="3" s="1"/>
  <c r="T20" i="3" s="1"/>
  <c r="N12" i="3"/>
  <c r="P12" i="3" s="1"/>
  <c r="Q12" i="3" s="1"/>
  <c r="H29" i="3"/>
  <c r="J31" i="3" s="1"/>
  <c r="R12" i="3"/>
  <c r="T12" i="3" s="1"/>
  <c r="R26" i="3"/>
  <c r="T26" i="3" s="1"/>
  <c r="R16" i="3"/>
  <c r="T16" i="3" s="1"/>
  <c r="R25" i="3"/>
  <c r="T25" i="3" s="1"/>
  <c r="R24" i="3"/>
  <c r="T24" i="3" s="1"/>
  <c r="R23" i="3"/>
  <c r="T23" i="3" s="1"/>
  <c r="R22" i="3"/>
  <c r="T22" i="3" s="1"/>
  <c r="R21" i="3"/>
  <c r="T21" i="3" s="1"/>
  <c r="R14" i="3"/>
  <c r="T14" i="3" s="1"/>
  <c r="R13" i="3"/>
  <c r="T13" i="3" s="1"/>
  <c r="R11" i="3"/>
  <c r="T11" i="3" s="1"/>
  <c r="R10" i="3"/>
  <c r="T10" i="3" s="1"/>
  <c r="R7" i="3"/>
  <c r="T7" i="3" s="1"/>
  <c r="R6" i="3"/>
  <c r="T6" i="3" s="1"/>
  <c r="R8" i="3"/>
  <c r="T8" i="3" s="1"/>
  <c r="R9" i="3"/>
  <c r="T9" i="3" s="1"/>
  <c r="R15" i="3"/>
  <c r="T15" i="3" s="1"/>
  <c r="R19" i="3"/>
  <c r="T19" i="3" s="1"/>
  <c r="R27" i="3"/>
  <c r="T27" i="3" s="1"/>
  <c r="R28" i="3"/>
  <c r="T28" i="3" s="1"/>
  <c r="M4" i="3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S29" i="2"/>
  <c r="P5" i="2"/>
  <c r="Q5" i="2" s="1"/>
  <c r="P6" i="2"/>
  <c r="P7" i="2"/>
  <c r="Q7" i="2" s="1"/>
  <c r="P8" i="2"/>
  <c r="Q8" i="2" s="1"/>
  <c r="P9" i="2"/>
  <c r="Q9" i="2" s="1"/>
  <c r="P10" i="2"/>
  <c r="Q10" i="2" s="1"/>
  <c r="P11" i="2"/>
  <c r="P12" i="2"/>
  <c r="Q12" i="2" s="1"/>
  <c r="P13" i="2"/>
  <c r="Q13" i="2" s="1"/>
  <c r="P14" i="2"/>
  <c r="P15" i="2"/>
  <c r="Q15" i="2" s="1"/>
  <c r="P16" i="2"/>
  <c r="Q16" i="2" s="1"/>
  <c r="R16" i="2" s="1"/>
  <c r="T16" i="2" s="1"/>
  <c r="P17" i="2"/>
  <c r="P18" i="2"/>
  <c r="P19" i="2"/>
  <c r="Q19" i="2" s="1"/>
  <c r="P20" i="2"/>
  <c r="Q20" i="2" s="1"/>
  <c r="P21" i="2"/>
  <c r="Q21" i="2" s="1"/>
  <c r="P22" i="2"/>
  <c r="P23" i="2"/>
  <c r="Q23" i="2" s="1"/>
  <c r="P24" i="2"/>
  <c r="Q24" i="2" s="1"/>
  <c r="P25" i="2"/>
  <c r="Q25" i="2" s="1"/>
  <c r="P26" i="2"/>
  <c r="Q26" i="2" s="1"/>
  <c r="R26" i="2" s="1"/>
  <c r="T26" i="2" s="1"/>
  <c r="P27" i="2"/>
  <c r="Q27" i="2" s="1"/>
  <c r="P28" i="2"/>
  <c r="Q28" i="2" s="1"/>
  <c r="R28" i="2" s="1"/>
  <c r="T28" i="2" s="1"/>
  <c r="Q6" i="2"/>
  <c r="Q11" i="2"/>
  <c r="Q14" i="2"/>
  <c r="Q17" i="2"/>
  <c r="Q18" i="2"/>
  <c r="Q22" i="2"/>
  <c r="P4" i="2"/>
  <c r="Q4" i="2" s="1"/>
  <c r="I41" i="2"/>
  <c r="I40" i="2"/>
  <c r="I39" i="2"/>
  <c r="I38" i="2"/>
  <c r="I37" i="2"/>
  <c r="I36" i="2"/>
  <c r="I35" i="2"/>
  <c r="K29" i="2"/>
  <c r="H17" i="2"/>
  <c r="M17" i="2" s="1"/>
  <c r="H18" i="2"/>
  <c r="M18" i="2" s="1"/>
  <c r="H19" i="2"/>
  <c r="M19" i="2" s="1"/>
  <c r="H20" i="2"/>
  <c r="M20" i="2" s="1"/>
  <c r="H21" i="2"/>
  <c r="M21" i="2" s="1"/>
  <c r="H22" i="2"/>
  <c r="M22" i="2" s="1"/>
  <c r="H23" i="2"/>
  <c r="M23" i="2" s="1"/>
  <c r="H24" i="2"/>
  <c r="M24" i="2" s="1"/>
  <c r="H25" i="2"/>
  <c r="M25" i="2" s="1"/>
  <c r="H26" i="2"/>
  <c r="M26" i="2" s="1"/>
  <c r="H27" i="2"/>
  <c r="M27" i="2" s="1"/>
  <c r="H28" i="2"/>
  <c r="M28" i="2" s="1"/>
  <c r="H5" i="2"/>
  <c r="M5" i="2" s="1"/>
  <c r="H6" i="2"/>
  <c r="M6" i="2" s="1"/>
  <c r="H7" i="2"/>
  <c r="M7" i="2" s="1"/>
  <c r="H8" i="2"/>
  <c r="H9" i="2"/>
  <c r="M9" i="2" s="1"/>
  <c r="H10" i="2"/>
  <c r="M10" i="2" s="1"/>
  <c r="H11" i="2"/>
  <c r="M11" i="2" s="1"/>
  <c r="H12" i="2"/>
  <c r="M12" i="2" s="1"/>
  <c r="H13" i="2"/>
  <c r="M13" i="2" s="1"/>
  <c r="H14" i="2"/>
  <c r="M14" i="2" s="1"/>
  <c r="H15" i="2"/>
  <c r="M15" i="2" s="1"/>
  <c r="H16" i="2"/>
  <c r="M16" i="2" s="1"/>
  <c r="H4" i="2"/>
  <c r="M4" i="2" s="1"/>
  <c r="R4" i="2" s="1"/>
  <c r="T4" i="2" s="1"/>
  <c r="B29" i="2"/>
  <c r="I29" i="2"/>
  <c r="F29" i="2"/>
  <c r="E29" i="2"/>
  <c r="C29" i="2"/>
  <c r="D29" i="2"/>
  <c r="J29" i="2"/>
  <c r="AC5" i="2"/>
  <c r="AC6" i="2"/>
  <c r="AC7" i="2"/>
  <c r="AC8" i="2"/>
  <c r="AC9" i="2"/>
  <c r="AC10" i="2"/>
  <c r="AC11" i="2"/>
  <c r="AC12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4" i="2"/>
  <c r="R10" i="2" l="1"/>
  <c r="T10" i="2" s="1"/>
  <c r="R17" i="2"/>
  <c r="R25" i="2"/>
  <c r="T25" i="2" s="1"/>
  <c r="R9" i="2"/>
  <c r="T9" i="2" s="1"/>
  <c r="R22" i="2"/>
  <c r="T22" i="2" s="1"/>
  <c r="R27" i="2"/>
  <c r="T27" i="2" s="1"/>
  <c r="R19" i="2"/>
  <c r="T19" i="2" s="1"/>
  <c r="R21" i="2"/>
  <c r="T21" i="2" s="1"/>
  <c r="R15" i="2"/>
  <c r="T15" i="2" s="1"/>
  <c r="R11" i="2"/>
  <c r="T11" i="2" s="1"/>
  <c r="R18" i="2"/>
  <c r="R20" i="2"/>
  <c r="T20" i="2" s="1"/>
  <c r="R13" i="2"/>
  <c r="T13" i="2" s="1"/>
  <c r="R7" i="2"/>
  <c r="T7" i="2" s="1"/>
  <c r="R6" i="2"/>
  <c r="T6" i="2" s="1"/>
  <c r="R12" i="2"/>
  <c r="T12" i="2" s="1"/>
  <c r="R24" i="2"/>
  <c r="T24" i="2" s="1"/>
  <c r="R14" i="2"/>
  <c r="T14" i="2" s="1"/>
  <c r="R23" i="2"/>
  <c r="T23" i="2" s="1"/>
  <c r="R5" i="2"/>
  <c r="T5" i="2" s="1"/>
  <c r="M29" i="3"/>
  <c r="R4" i="3"/>
  <c r="H29" i="2"/>
  <c r="J31" i="2" s="1"/>
  <c r="M8" i="2"/>
  <c r="R8" i="2" s="1"/>
  <c r="T8" i="2" s="1"/>
  <c r="T29" i="2" l="1"/>
  <c r="R29" i="3"/>
  <c r="T4" i="3"/>
  <c r="T29" i="3" s="1"/>
  <c r="M29" i="2"/>
  <c r="R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Escalera, AniSurei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now includes 2 FT faculty
</t>
        </r>
      </text>
    </comment>
    <comment ref="B4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includes all 3 FT faculty</t>
        </r>
      </text>
    </comment>
    <comment ref="B5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question about the amount reported last year and now this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Escalera, AniSurei</author>
  </authors>
  <commentList>
    <comment ref="B3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now includes 2 FT faculty
</t>
        </r>
      </text>
    </comment>
    <comment ref="B4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includes all 3 FT faculty</t>
        </r>
      </text>
    </comment>
    <comment ref="B5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question about the amount reported last year and now this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Escalera, AniSurei</author>
  </authors>
  <commentList>
    <comment ref="B38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includes all 3 FT faculty</t>
        </r>
      </text>
    </comment>
    <comment ref="B4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now includes 2 FT faculty
</t>
        </r>
      </text>
    </comment>
    <comment ref="B50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Escalera, AniSurei:</t>
        </r>
        <r>
          <rPr>
            <sz val="9"/>
            <color indexed="81"/>
            <rFont val="Tahoma"/>
            <charset val="1"/>
          </rPr>
          <t xml:space="preserve">
question about the amount reported last year and now this year</t>
        </r>
      </text>
    </comment>
  </commentList>
</comments>
</file>

<file path=xl/sharedStrings.xml><?xml version="1.0" encoding="utf-8"?>
<sst xmlns="http://schemas.openxmlformats.org/spreadsheetml/2006/main" count="618" uniqueCount="83">
  <si>
    <t>SPORT</t>
  </si>
  <si>
    <t># Participants</t>
  </si>
  <si>
    <t>District Allocation</t>
  </si>
  <si>
    <t>Meals</t>
  </si>
  <si>
    <t>Game Management</t>
  </si>
  <si>
    <t>entry fees</t>
  </si>
  <si>
    <t>STARS</t>
  </si>
  <si>
    <t>#HS</t>
  </si>
  <si>
    <t>$ Cost/HS</t>
  </si>
  <si>
    <t>TTL HS/Team</t>
  </si>
  <si>
    <t>offficals</t>
  </si>
  <si>
    <t>Trans</t>
  </si>
  <si>
    <t>TOTAL</t>
  </si>
  <si>
    <t>Salaries</t>
  </si>
  <si>
    <t>Benefits</t>
  </si>
  <si>
    <t>TTL Benefits</t>
  </si>
  <si>
    <t>TTL SAL &amp; BEN</t>
  </si>
  <si>
    <t>Total Exp</t>
  </si>
  <si>
    <t>Rev</t>
  </si>
  <si>
    <t>TTL Rev</t>
  </si>
  <si>
    <t># of off/game</t>
  </si>
  <si>
    <t>cost/off</t>
  </si>
  <si>
    <t># HM games</t>
  </si>
  <si>
    <t>TTL OFF</t>
  </si>
  <si>
    <t>comment</t>
  </si>
  <si>
    <t>M Bask</t>
  </si>
  <si>
    <t>W Bask</t>
  </si>
  <si>
    <t>M CC</t>
  </si>
  <si>
    <t>W CC</t>
  </si>
  <si>
    <t>Football</t>
  </si>
  <si>
    <t>6 Off at 145, 1 off at 165</t>
  </si>
  <si>
    <t>W Golf</t>
  </si>
  <si>
    <t>M Soccer</t>
  </si>
  <si>
    <t>1 referee and 2 linesmen/gm</t>
  </si>
  <si>
    <t>W Soccer</t>
  </si>
  <si>
    <t>Volleyball</t>
  </si>
  <si>
    <t>1 referee, 1 umpire, 1 off, 2 linesmen</t>
  </si>
  <si>
    <t>M WP</t>
  </si>
  <si>
    <t xml:space="preserve">1,280 M and W tourn games, 2 Games @304 ea and  3@ 210 = 2520/2 = 1260 ea    </t>
  </si>
  <si>
    <t>W WP</t>
  </si>
  <si>
    <t>Wrestling</t>
  </si>
  <si>
    <t>1 tourn @ 350, 2 @ 120.00</t>
  </si>
  <si>
    <t>Pep Squad</t>
  </si>
  <si>
    <t>Baseball</t>
  </si>
  <si>
    <t>Beach VB</t>
  </si>
  <si>
    <t>M Golf</t>
  </si>
  <si>
    <t>Softball</t>
  </si>
  <si>
    <t>M Swim</t>
  </si>
  <si>
    <t>W Swim</t>
  </si>
  <si>
    <t>M Tennis</t>
  </si>
  <si>
    <t>W Tennis</t>
  </si>
  <si>
    <t>M T&amp;F</t>
  </si>
  <si>
    <t>W T&amp;F</t>
  </si>
  <si>
    <t>Head Coach Salary</t>
  </si>
  <si>
    <t>HC Stipend</t>
  </si>
  <si>
    <t>AC Stipend</t>
  </si>
  <si>
    <t>X #</t>
  </si>
  <si>
    <t>TTL Asst</t>
  </si>
  <si>
    <t>Total Coaching</t>
  </si>
  <si>
    <t>M BSBL</t>
  </si>
  <si>
    <t>x .40</t>
  </si>
  <si>
    <t>M GLF</t>
  </si>
  <si>
    <t>M SWM</t>
  </si>
  <si>
    <t>x .50</t>
  </si>
  <si>
    <t>M TNS</t>
  </si>
  <si>
    <t>WB VBL</t>
  </si>
  <si>
    <t>x .25</t>
  </si>
  <si>
    <t>SFTBL</t>
  </si>
  <si>
    <t>WSWM</t>
  </si>
  <si>
    <t>WTNS</t>
  </si>
  <si>
    <t>WT&amp;F</t>
  </si>
  <si>
    <t>M BKB</t>
  </si>
  <si>
    <t>M XC</t>
  </si>
  <si>
    <t>M FTBL</t>
  </si>
  <si>
    <t>M SOC</t>
  </si>
  <si>
    <t>M WRSTL</t>
  </si>
  <si>
    <t>WBKB</t>
  </si>
  <si>
    <t>WXC</t>
  </si>
  <si>
    <t>WGLF</t>
  </si>
  <si>
    <t>WSOC</t>
  </si>
  <si>
    <t>WVBL</t>
  </si>
  <si>
    <t>WWP</t>
  </si>
  <si>
    <t>Statistician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</si>
</sst>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Century Gothic"/>
      <family val="1"/>
    </font>
    <font>
      <sz val="11"/>
      <color theme="1"/>
      <name val="Century Gothic"/>
      <family val="1"/>
    </font>
    <font>
      <b/>
      <sz val="12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b/>
      <sz val="12"/>
      <color theme="1"/>
      <name val="Century Gothic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44" fontId="3" fillId="0" borderId="6" xfId="1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5" fillId="0" borderId="0" xfId="0" applyFont="1"/>
    <xf numFmtId="0" fontId="4" fillId="0" borderId="6" xfId="2" applyFont="1" applyBorder="1" applyAlignment="1">
      <alignment horizontal="center" vertical="top" wrapText="1"/>
    </xf>
    <xf numFmtId="44" fontId="4" fillId="0" borderId="6" xfId="1" applyFont="1" applyFill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7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44" fontId="4" fillId="0" borderId="16" xfId="2" applyNumberFormat="1" applyFont="1" applyBorder="1" applyAlignment="1">
      <alignment horizontal="center" vertical="top" wrapText="1"/>
    </xf>
    <xf numFmtId="0" fontId="7" fillId="0" borderId="17" xfId="0" applyFont="1" applyBorder="1"/>
    <xf numFmtId="0" fontId="7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4" fontId="7" fillId="0" borderId="19" xfId="0" applyNumberFormat="1" applyFont="1" applyBorder="1"/>
    <xf numFmtId="0" fontId="7" fillId="0" borderId="0" xfId="0" applyFont="1" applyAlignment="1">
      <alignment wrapText="1"/>
    </xf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indent="1"/>
    </xf>
    <xf numFmtId="44" fontId="5" fillId="0" borderId="0" xfId="1" applyFont="1"/>
    <xf numFmtId="0" fontId="10" fillId="0" borderId="0" xfId="0" applyFont="1"/>
    <xf numFmtId="44" fontId="5" fillId="0" borderId="9" xfId="1" applyFont="1" applyBorder="1"/>
    <xf numFmtId="44" fontId="5" fillId="0" borderId="8" xfId="1" applyFont="1" applyBorder="1"/>
    <xf numFmtId="44" fontId="5" fillId="0" borderId="10" xfId="1" applyFont="1" applyBorder="1"/>
    <xf numFmtId="44" fontId="5" fillId="0" borderId="0" xfId="0" applyNumberFormat="1" applyFont="1"/>
    <xf numFmtId="44" fontId="7" fillId="0" borderId="0" xfId="0" applyNumberFormat="1" applyFont="1"/>
    <xf numFmtId="0" fontId="6" fillId="0" borderId="0" xfId="2" applyFont="1" applyAlignment="1">
      <alignment horizontal="center" vertical="top" wrapText="1"/>
    </xf>
    <xf numFmtId="44" fontId="7" fillId="2" borderId="0" xfId="0" applyNumberFormat="1" applyFont="1" applyFill="1"/>
    <xf numFmtId="44" fontId="7" fillId="2" borderId="0" xfId="1" applyFont="1" applyFill="1"/>
    <xf numFmtId="44" fontId="7" fillId="2" borderId="0" xfId="0" applyNumberFormat="1" applyFont="1" applyFill="1" applyAlignment="1">
      <alignment horizontal="center"/>
    </xf>
    <xf numFmtId="0" fontId="4" fillId="0" borderId="0" xfId="2" applyFont="1" applyAlignment="1">
      <alignment vertical="top" wrapText="1"/>
    </xf>
    <xf numFmtId="0" fontId="4" fillId="0" borderId="3" xfId="2" applyFont="1" applyBorder="1" applyAlignment="1">
      <alignment horizontal="center" vertical="top" wrapText="1"/>
    </xf>
    <xf numFmtId="44" fontId="5" fillId="0" borderId="17" xfId="1" applyFont="1" applyBorder="1"/>
    <xf numFmtId="44" fontId="5" fillId="0" borderId="18" xfId="1" applyFont="1" applyBorder="1"/>
    <xf numFmtId="0" fontId="7" fillId="0" borderId="20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44" fontId="5" fillId="0" borderId="3" xfId="1" applyFont="1" applyBorder="1"/>
    <xf numFmtId="0" fontId="11" fillId="0" borderId="0" xfId="0" applyFont="1"/>
    <xf numFmtId="0" fontId="8" fillId="0" borderId="0" xfId="0" applyFont="1"/>
    <xf numFmtId="44" fontId="8" fillId="0" borderId="0" xfId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3" borderId="3" xfId="2" applyFont="1" applyFill="1" applyBorder="1" applyAlignment="1">
      <alignment horizontal="center" vertical="top" wrapText="1"/>
    </xf>
    <xf numFmtId="44" fontId="5" fillId="0" borderId="3" xfId="1" applyFont="1" applyFill="1" applyBorder="1"/>
    <xf numFmtId="0" fontId="5" fillId="0" borderId="3" xfId="0" applyFont="1" applyBorder="1" applyAlignment="1">
      <alignment horizontal="center"/>
    </xf>
    <xf numFmtId="44" fontId="7" fillId="3" borderId="21" xfId="1" applyFont="1" applyFill="1" applyBorder="1"/>
    <xf numFmtId="44" fontId="5" fillId="0" borderId="3" xfId="0" applyNumberFormat="1" applyFont="1" applyBorder="1"/>
    <xf numFmtId="44" fontId="7" fillId="4" borderId="3" xfId="1" applyFont="1" applyFill="1" applyBorder="1"/>
    <xf numFmtId="0" fontId="5" fillId="0" borderId="21" xfId="0" applyFont="1" applyBorder="1"/>
    <xf numFmtId="44" fontId="8" fillId="2" borderId="0" xfId="1" applyFont="1" applyFill="1"/>
    <xf numFmtId="44" fontId="8" fillId="0" borderId="0" xfId="1" applyFont="1" applyFill="1"/>
    <xf numFmtId="0" fontId="7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tabSelected="1" topLeftCell="A3" workbookViewId="0">
      <selection activeCell="J18" sqref="J18"/>
    </sheetView>
  </sheetViews>
  <sheetFormatPr defaultColWidth="8.85546875" defaultRowHeight="14.45"/>
  <cols>
    <col min="1" max="1" width="16.7109375" customWidth="1"/>
    <col min="2" max="2" width="15.85546875" bestFit="1" customWidth="1"/>
    <col min="3" max="3" width="16.140625" style="3" customWidth="1"/>
    <col min="4" max="4" width="15.85546875" style="3" bestFit="1" customWidth="1"/>
    <col min="5" max="5" width="14.5703125" bestFit="1" customWidth="1"/>
    <col min="6" max="6" width="12.7109375" style="3" bestFit="1" customWidth="1"/>
    <col min="7" max="7" width="12.85546875" customWidth="1"/>
    <col min="8" max="8" width="14.140625" customWidth="1"/>
    <col min="9" max="9" width="18.42578125" bestFit="1" customWidth="1"/>
    <col min="10" max="11" width="13.85546875" customWidth="1"/>
    <col min="12" max="12" width="17.28515625" customWidth="1"/>
    <col min="13" max="13" width="14.28515625" customWidth="1"/>
    <col min="14" max="14" width="14" bestFit="1" customWidth="1"/>
    <col min="15" max="15" width="11" customWidth="1"/>
    <col min="16" max="16" width="15.28515625" customWidth="1"/>
    <col min="17" max="17" width="15.140625" customWidth="1"/>
    <col min="18" max="18" width="15.85546875" customWidth="1"/>
    <col min="19" max="19" width="14" bestFit="1" customWidth="1"/>
    <col min="20" max="20" width="15.7109375" bestFit="1" customWidth="1"/>
    <col min="21" max="21" width="13.28515625" customWidth="1"/>
    <col min="22" max="22" width="17.85546875" customWidth="1"/>
    <col min="24" max="24" width="19.140625" customWidth="1"/>
    <col min="26" max="26" width="9" bestFit="1" customWidth="1"/>
    <col min="27" max="27" width="11.140625" bestFit="1" customWidth="1"/>
    <col min="28" max="28" width="9" bestFit="1" customWidth="1"/>
  </cols>
  <sheetData>
    <row r="1" spans="1:32" ht="15" thickBot="1"/>
    <row r="2" spans="1:32" ht="15" customHeight="1" thickBot="1">
      <c r="A2" s="69" t="s">
        <v>0</v>
      </c>
      <c r="B2" s="71" t="s">
        <v>1</v>
      </c>
      <c r="C2" s="73" t="s">
        <v>2</v>
      </c>
      <c r="D2" s="14" t="s">
        <v>3</v>
      </c>
      <c r="E2" s="14"/>
      <c r="F2" s="62"/>
      <c r="G2" s="16"/>
      <c r="H2" s="16"/>
      <c r="I2" s="76" t="s">
        <v>4</v>
      </c>
      <c r="J2" s="21"/>
      <c r="K2" s="45"/>
      <c r="L2" s="75" t="s">
        <v>0</v>
      </c>
      <c r="M2" s="59"/>
      <c r="N2" s="9"/>
      <c r="O2" s="9"/>
      <c r="U2" s="75" t="s">
        <v>0</v>
      </c>
    </row>
    <row r="3" spans="1:32" ht="15.75" customHeight="1" thickBot="1">
      <c r="A3" s="70"/>
      <c r="B3" s="72"/>
      <c r="C3" s="74"/>
      <c r="D3" s="15" t="s">
        <v>5</v>
      </c>
      <c r="E3" s="15" t="s">
        <v>6</v>
      </c>
      <c r="F3" s="22" t="s">
        <v>7</v>
      </c>
      <c r="G3" s="22" t="s">
        <v>8</v>
      </c>
      <c r="H3" s="22" t="s">
        <v>9</v>
      </c>
      <c r="I3" s="77"/>
      <c r="J3" s="22" t="s">
        <v>10</v>
      </c>
      <c r="K3" s="44" t="s">
        <v>11</v>
      </c>
      <c r="L3" s="75"/>
      <c r="M3" s="46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75"/>
      <c r="Z3" s="25" t="s">
        <v>20</v>
      </c>
      <c r="AA3" s="26" t="s">
        <v>21</v>
      </c>
      <c r="AB3" s="25" t="s">
        <v>22</v>
      </c>
      <c r="AC3" s="28" t="s">
        <v>23</v>
      </c>
      <c r="AE3" s="27" t="s">
        <v>24</v>
      </c>
    </row>
    <row r="4" spans="1:32" ht="16.149999999999999" thickBot="1">
      <c r="A4" s="10" t="s">
        <v>25</v>
      </c>
      <c r="B4" s="23">
        <v>21</v>
      </c>
      <c r="C4" s="20">
        <v>4250</v>
      </c>
      <c r="D4" s="11">
        <v>4528</v>
      </c>
      <c r="E4" s="11">
        <v>500</v>
      </c>
      <c r="F4" s="63">
        <v>10</v>
      </c>
      <c r="G4" s="31">
        <v>45</v>
      </c>
      <c r="H4" s="31">
        <f>PRODUCT(F4:G4)</f>
        <v>450</v>
      </c>
      <c r="I4" s="31">
        <v>2200</v>
      </c>
      <c r="J4" s="31">
        <v>5235</v>
      </c>
      <c r="K4" s="42">
        <v>13121.03</v>
      </c>
      <c r="L4" s="53" t="s">
        <v>25</v>
      </c>
      <c r="M4" s="24">
        <f>C4+D4+E4+H4+I4+J4+K4</f>
        <v>30284.03</v>
      </c>
      <c r="N4" s="47">
        <f>I46</f>
        <v>61180</v>
      </c>
      <c r="O4" s="55">
        <v>0.3</v>
      </c>
      <c r="P4" s="47">
        <f>PRODUCT(N4:O4)</f>
        <v>18354</v>
      </c>
      <c r="Q4" s="57">
        <f>N4+P4</f>
        <v>79534</v>
      </c>
      <c r="R4" s="56">
        <f>M4+Q4</f>
        <v>109818.03</v>
      </c>
      <c r="S4" s="47">
        <v>4378</v>
      </c>
      <c r="T4" s="58">
        <f>R4+S4</f>
        <v>114196.03</v>
      </c>
      <c r="U4" s="53" t="s">
        <v>25</v>
      </c>
      <c r="Z4" s="9">
        <v>3</v>
      </c>
      <c r="AA4" s="29">
        <v>140</v>
      </c>
      <c r="AB4" s="9">
        <v>11</v>
      </c>
      <c r="AC4" s="29">
        <f>PRODUCT(Z4:AA4:AB4)</f>
        <v>4620</v>
      </c>
      <c r="AE4" s="30"/>
    </row>
    <row r="5" spans="1:32" ht="16.149999999999999" thickBot="1">
      <c r="A5" s="10" t="s">
        <v>26</v>
      </c>
      <c r="B5" s="23">
        <v>17</v>
      </c>
      <c r="C5" s="20">
        <v>4250</v>
      </c>
      <c r="D5" s="11">
        <v>5428</v>
      </c>
      <c r="E5" s="11">
        <v>16950</v>
      </c>
      <c r="F5" s="64">
        <v>10</v>
      </c>
      <c r="G5" s="31">
        <v>45</v>
      </c>
      <c r="H5" s="31">
        <f t="shared" ref="H5:H28" si="0">PRODUCT(F5:G5)</f>
        <v>450</v>
      </c>
      <c r="I5" s="32">
        <v>2930</v>
      </c>
      <c r="J5" s="32">
        <v>7650</v>
      </c>
      <c r="K5" s="43">
        <v>12507.08</v>
      </c>
      <c r="L5" s="53" t="s">
        <v>26</v>
      </c>
      <c r="M5" s="24">
        <f t="shared" ref="M5:M28" si="1">C5+D5+E5+H5+I5+J5+K5</f>
        <v>50165.08</v>
      </c>
      <c r="N5" s="47">
        <v>59890</v>
      </c>
      <c r="O5" s="55">
        <v>0.3</v>
      </c>
      <c r="P5" s="47">
        <f t="shared" ref="P5:P28" si="2">PRODUCT(N5:O5)</f>
        <v>17967</v>
      </c>
      <c r="Q5" s="57">
        <f t="shared" ref="Q5:Q28" si="3">N5+P5</f>
        <v>77857</v>
      </c>
      <c r="R5" s="56">
        <f t="shared" ref="R5:R28" si="4">M5+Q5</f>
        <v>128022.08</v>
      </c>
      <c r="S5" s="47">
        <v>10132.700000000001</v>
      </c>
      <c r="T5" s="58">
        <f t="shared" ref="T5:T28" si="5">R5+S5</f>
        <v>138154.78</v>
      </c>
      <c r="U5" s="53" t="s">
        <v>26</v>
      </c>
      <c r="Z5" s="9">
        <v>3</v>
      </c>
      <c r="AA5" s="29">
        <v>140</v>
      </c>
      <c r="AB5" s="9">
        <v>9</v>
      </c>
      <c r="AC5" s="29">
        <f>PRODUCT(Z5:AA5:AB5)</f>
        <v>3780</v>
      </c>
      <c r="AE5" s="30"/>
    </row>
    <row r="6" spans="1:32" ht="16.149999999999999" thickBot="1">
      <c r="A6" s="10" t="s">
        <v>27</v>
      </c>
      <c r="B6" s="23">
        <v>43</v>
      </c>
      <c r="C6" s="20">
        <v>3625</v>
      </c>
      <c r="D6" s="11">
        <v>1780</v>
      </c>
      <c r="E6" s="11">
        <v>5255</v>
      </c>
      <c r="F6" s="64">
        <v>10</v>
      </c>
      <c r="G6" s="31">
        <v>45</v>
      </c>
      <c r="H6" s="31">
        <f t="shared" si="0"/>
        <v>450</v>
      </c>
      <c r="I6" s="32">
        <v>0</v>
      </c>
      <c r="J6" s="32">
        <v>0</v>
      </c>
      <c r="K6" s="43">
        <v>7846.38</v>
      </c>
      <c r="L6" s="53" t="s">
        <v>27</v>
      </c>
      <c r="M6" s="24">
        <f t="shared" si="1"/>
        <v>18956.38</v>
      </c>
      <c r="N6" s="47">
        <f>I47</f>
        <v>51251.5</v>
      </c>
      <c r="O6" s="55">
        <v>0.3</v>
      </c>
      <c r="P6" s="47">
        <f t="shared" si="2"/>
        <v>15375.449999999999</v>
      </c>
      <c r="Q6" s="57">
        <f t="shared" si="3"/>
        <v>66626.95</v>
      </c>
      <c r="R6" s="56">
        <f t="shared" si="4"/>
        <v>85583.33</v>
      </c>
      <c r="S6" s="47">
        <v>11450.52</v>
      </c>
      <c r="T6" s="58">
        <f t="shared" si="5"/>
        <v>97033.85</v>
      </c>
      <c r="U6" s="53" t="s">
        <v>27</v>
      </c>
      <c r="Z6" s="9">
        <v>0</v>
      </c>
      <c r="AA6" s="29">
        <v>0</v>
      </c>
      <c r="AB6" s="9">
        <v>0</v>
      </c>
      <c r="AC6" s="29">
        <f>PRODUCT(Z6:AA6:AB6)</f>
        <v>0</v>
      </c>
      <c r="AE6" s="30"/>
    </row>
    <row r="7" spans="1:32" ht="16.149999999999999" thickBot="1">
      <c r="A7" s="10" t="s">
        <v>28</v>
      </c>
      <c r="B7" s="23">
        <v>18</v>
      </c>
      <c r="C7" s="20">
        <v>3625</v>
      </c>
      <c r="D7" s="11">
        <v>1780</v>
      </c>
      <c r="E7" s="11">
        <v>5255</v>
      </c>
      <c r="F7" s="64">
        <v>10</v>
      </c>
      <c r="G7" s="31">
        <v>45</v>
      </c>
      <c r="H7" s="31">
        <f t="shared" si="0"/>
        <v>450</v>
      </c>
      <c r="I7" s="32">
        <v>0</v>
      </c>
      <c r="J7" s="32">
        <v>0</v>
      </c>
      <c r="K7" s="43">
        <v>7846.38</v>
      </c>
      <c r="L7" s="53" t="s">
        <v>28</v>
      </c>
      <c r="M7" s="24">
        <f t="shared" si="1"/>
        <v>18956.38</v>
      </c>
      <c r="N7" s="54">
        <f>I53</f>
        <v>51251.5</v>
      </c>
      <c r="O7" s="55">
        <v>0.3</v>
      </c>
      <c r="P7" s="47">
        <f t="shared" si="2"/>
        <v>15375.449999999999</v>
      </c>
      <c r="Q7" s="57">
        <f t="shared" si="3"/>
        <v>66626.95</v>
      </c>
      <c r="R7" s="56">
        <f t="shared" si="4"/>
        <v>85583.33</v>
      </c>
      <c r="S7" s="47">
        <v>11450.52</v>
      </c>
      <c r="T7" s="58">
        <f t="shared" si="5"/>
        <v>97033.85</v>
      </c>
      <c r="U7" s="53" t="s">
        <v>28</v>
      </c>
      <c r="Z7" s="9">
        <v>0</v>
      </c>
      <c r="AA7" s="29">
        <v>0</v>
      </c>
      <c r="AB7" s="9">
        <v>0</v>
      </c>
      <c r="AC7" s="29">
        <f>PRODUCT(Z7:AA7:AB7)</f>
        <v>0</v>
      </c>
      <c r="AE7" s="30"/>
    </row>
    <row r="8" spans="1:32" ht="16.149999999999999" thickBot="1">
      <c r="A8" s="10" t="s">
        <v>29</v>
      </c>
      <c r="B8" s="23">
        <v>113</v>
      </c>
      <c r="C8" s="20">
        <v>22550</v>
      </c>
      <c r="D8" s="11">
        <v>6050</v>
      </c>
      <c r="E8" s="11">
        <v>1950</v>
      </c>
      <c r="F8" s="64">
        <v>66</v>
      </c>
      <c r="G8" s="31">
        <v>45</v>
      </c>
      <c r="H8" s="31">
        <f t="shared" si="0"/>
        <v>2970</v>
      </c>
      <c r="I8" s="32">
        <v>5075</v>
      </c>
      <c r="J8" s="32">
        <v>5790</v>
      </c>
      <c r="K8" s="43">
        <v>15547.66</v>
      </c>
      <c r="L8" s="53" t="s">
        <v>29</v>
      </c>
      <c r="M8" s="24">
        <f t="shared" si="1"/>
        <v>59932.66</v>
      </c>
      <c r="N8" s="47">
        <f>I48</f>
        <v>226412.40000000002</v>
      </c>
      <c r="O8" s="55">
        <v>0.3</v>
      </c>
      <c r="P8" s="47">
        <f t="shared" si="2"/>
        <v>67923.72</v>
      </c>
      <c r="Q8" s="57">
        <f t="shared" si="3"/>
        <v>294336.12</v>
      </c>
      <c r="R8" s="56">
        <f t="shared" si="4"/>
        <v>354268.78</v>
      </c>
      <c r="S8" s="47">
        <v>7814.61</v>
      </c>
      <c r="T8" s="58">
        <f t="shared" si="5"/>
        <v>362083.39</v>
      </c>
      <c r="U8" s="53" t="s">
        <v>29</v>
      </c>
      <c r="Z8" s="9">
        <v>1</v>
      </c>
      <c r="AA8" s="29">
        <v>1035</v>
      </c>
      <c r="AB8" s="9">
        <v>5</v>
      </c>
      <c r="AC8" s="29">
        <f>PRODUCT(Z8:AA8:AB8)</f>
        <v>5175</v>
      </c>
      <c r="AE8" s="30" t="s">
        <v>30</v>
      </c>
      <c r="AF8" s="30"/>
    </row>
    <row r="9" spans="1:32" ht="16.149999999999999" thickBot="1">
      <c r="A9" s="8" t="s">
        <v>31</v>
      </c>
      <c r="B9" s="23">
        <v>4</v>
      </c>
      <c r="C9" s="20">
        <v>2000</v>
      </c>
      <c r="D9" s="11">
        <v>3140</v>
      </c>
      <c r="E9" s="11">
        <v>1980</v>
      </c>
      <c r="F9" s="64">
        <v>9</v>
      </c>
      <c r="G9" s="31">
        <v>45</v>
      </c>
      <c r="H9" s="31">
        <f t="shared" si="0"/>
        <v>405</v>
      </c>
      <c r="I9" s="32">
        <v>0</v>
      </c>
      <c r="J9" s="32">
        <v>0</v>
      </c>
      <c r="K9" s="43">
        <v>0</v>
      </c>
      <c r="L9" s="53" t="s">
        <v>31</v>
      </c>
      <c r="M9" s="24">
        <f t="shared" si="1"/>
        <v>7525</v>
      </c>
      <c r="N9" s="47">
        <f>I54</f>
        <v>38540</v>
      </c>
      <c r="O9" s="55">
        <v>0.3</v>
      </c>
      <c r="P9" s="47">
        <f t="shared" si="2"/>
        <v>11562</v>
      </c>
      <c r="Q9" s="57">
        <f t="shared" si="3"/>
        <v>50102</v>
      </c>
      <c r="R9" s="56">
        <f t="shared" si="4"/>
        <v>57627</v>
      </c>
      <c r="S9" s="47">
        <v>5114.41</v>
      </c>
      <c r="T9" s="58">
        <f t="shared" si="5"/>
        <v>62741.41</v>
      </c>
      <c r="U9" s="53" t="s">
        <v>31</v>
      </c>
      <c r="Z9" s="9">
        <v>0</v>
      </c>
      <c r="AA9" s="29">
        <v>0</v>
      </c>
      <c r="AB9" s="9">
        <v>0</v>
      </c>
      <c r="AC9" s="29">
        <f>PRODUCT(Z9:AA9:AB9)</f>
        <v>0</v>
      </c>
      <c r="AE9" s="30"/>
    </row>
    <row r="10" spans="1:32" ht="16.149999999999999" thickBot="1">
      <c r="A10" s="8" t="s">
        <v>32</v>
      </c>
      <c r="B10" s="23">
        <v>32</v>
      </c>
      <c r="C10" s="20">
        <v>5950</v>
      </c>
      <c r="D10" s="11">
        <v>3480</v>
      </c>
      <c r="E10" s="11">
        <v>4095</v>
      </c>
      <c r="F10" s="64">
        <v>20</v>
      </c>
      <c r="G10" s="31">
        <v>45</v>
      </c>
      <c r="H10" s="31">
        <f t="shared" si="0"/>
        <v>900</v>
      </c>
      <c r="I10" s="32">
        <v>0</v>
      </c>
      <c r="J10" s="32">
        <v>4350</v>
      </c>
      <c r="K10" s="43">
        <v>5364.4</v>
      </c>
      <c r="L10" s="53" t="s">
        <v>32</v>
      </c>
      <c r="M10" s="24">
        <f t="shared" si="1"/>
        <v>24139.4</v>
      </c>
      <c r="N10" s="47">
        <f>I49</f>
        <v>82984.800000000003</v>
      </c>
      <c r="O10" s="55">
        <v>0.3</v>
      </c>
      <c r="P10" s="47">
        <f t="shared" si="2"/>
        <v>24895.439999999999</v>
      </c>
      <c r="Q10" s="57">
        <f t="shared" si="3"/>
        <v>107880.24</v>
      </c>
      <c r="R10" s="56">
        <f t="shared" si="4"/>
        <v>132019.64000000001</v>
      </c>
      <c r="S10" s="47">
        <v>3754.31</v>
      </c>
      <c r="T10" s="58">
        <f t="shared" si="5"/>
        <v>135773.95000000001</v>
      </c>
      <c r="U10" s="53" t="s">
        <v>32</v>
      </c>
      <c r="Z10" s="9">
        <v>1</v>
      </c>
      <c r="AA10" s="29">
        <v>325</v>
      </c>
      <c r="AB10" s="9">
        <v>14</v>
      </c>
      <c r="AC10" s="29">
        <f>PRODUCT(Z10:AA10:AB10)</f>
        <v>4550</v>
      </c>
      <c r="AE10" s="30" t="s">
        <v>33</v>
      </c>
    </row>
    <row r="11" spans="1:32" ht="16.149999999999999" thickBot="1">
      <c r="A11" s="10" t="s">
        <v>34</v>
      </c>
      <c r="B11" s="23">
        <v>31</v>
      </c>
      <c r="C11" s="20">
        <v>5950</v>
      </c>
      <c r="D11" s="11">
        <v>3480</v>
      </c>
      <c r="E11" s="11">
        <v>3825</v>
      </c>
      <c r="F11" s="64">
        <v>20</v>
      </c>
      <c r="G11" s="31">
        <v>45</v>
      </c>
      <c r="H11" s="31">
        <f t="shared" si="0"/>
        <v>900</v>
      </c>
      <c r="I11" s="32">
        <v>0</v>
      </c>
      <c r="J11" s="32">
        <v>5480</v>
      </c>
      <c r="K11" s="43">
        <v>8285.7800000000007</v>
      </c>
      <c r="L11" s="53" t="s">
        <v>34</v>
      </c>
      <c r="M11" s="24">
        <f t="shared" si="1"/>
        <v>27920.78</v>
      </c>
      <c r="N11" s="47">
        <f>I55</f>
        <v>69680</v>
      </c>
      <c r="O11" s="55">
        <v>0.3</v>
      </c>
      <c r="P11" s="47">
        <f t="shared" si="2"/>
        <v>20904</v>
      </c>
      <c r="Q11" s="57">
        <f t="shared" si="3"/>
        <v>90584</v>
      </c>
      <c r="R11" s="56">
        <f t="shared" si="4"/>
        <v>118504.78</v>
      </c>
      <c r="S11" s="47">
        <v>4332.13</v>
      </c>
      <c r="T11" s="58">
        <f t="shared" si="5"/>
        <v>122836.91</v>
      </c>
      <c r="U11" s="53" t="s">
        <v>34</v>
      </c>
      <c r="Z11" s="9">
        <v>1</v>
      </c>
      <c r="AA11" s="29">
        <v>325</v>
      </c>
      <c r="AB11" s="9">
        <v>11</v>
      </c>
      <c r="AC11" s="29">
        <f>PRODUCT(Z11:AA11:AB11)</f>
        <v>3575</v>
      </c>
      <c r="AE11" s="30" t="s">
        <v>33</v>
      </c>
    </row>
    <row r="12" spans="1:32" ht="16.149999999999999" thickBot="1">
      <c r="A12" s="10" t="s">
        <v>35</v>
      </c>
      <c r="B12" s="23">
        <v>19</v>
      </c>
      <c r="C12" s="20">
        <v>4400</v>
      </c>
      <c r="D12" s="11">
        <v>3520</v>
      </c>
      <c r="E12" s="11">
        <v>1990</v>
      </c>
      <c r="F12" s="64">
        <v>10</v>
      </c>
      <c r="G12" s="31">
        <v>45</v>
      </c>
      <c r="H12" s="31">
        <f t="shared" si="0"/>
        <v>450</v>
      </c>
      <c r="I12" s="32">
        <v>1320</v>
      </c>
      <c r="J12" s="32">
        <v>5790</v>
      </c>
      <c r="K12" s="43">
        <v>9354.23</v>
      </c>
      <c r="L12" s="53" t="s">
        <v>35</v>
      </c>
      <c r="M12" s="24">
        <f t="shared" si="1"/>
        <v>26824.23</v>
      </c>
      <c r="N12" s="47">
        <f>I40</f>
        <v>46862.5</v>
      </c>
      <c r="O12" s="55">
        <v>0.3</v>
      </c>
      <c r="P12" s="47">
        <f t="shared" si="2"/>
        <v>14058.75</v>
      </c>
      <c r="Q12" s="57">
        <f t="shared" si="3"/>
        <v>60921.25</v>
      </c>
      <c r="R12" s="56">
        <f t="shared" si="4"/>
        <v>87745.48</v>
      </c>
      <c r="S12" s="47">
        <v>3810.55</v>
      </c>
      <c r="T12" s="58">
        <f t="shared" si="5"/>
        <v>91556.03</v>
      </c>
      <c r="U12" s="53" t="s">
        <v>35</v>
      </c>
      <c r="Z12" s="9">
        <v>1</v>
      </c>
      <c r="AA12" s="29">
        <v>487</v>
      </c>
      <c r="AB12" s="9"/>
      <c r="AC12" s="29">
        <f>PRODUCT(Z12:AA12:AB12)</f>
        <v>487</v>
      </c>
      <c r="AE12" s="30" t="s">
        <v>36</v>
      </c>
    </row>
    <row r="13" spans="1:32" ht="16.149999999999999" thickBot="1">
      <c r="A13" s="10" t="s">
        <v>37</v>
      </c>
      <c r="B13" s="23">
        <v>28</v>
      </c>
      <c r="C13" s="20">
        <v>4575</v>
      </c>
      <c r="D13" s="11">
        <v>3245</v>
      </c>
      <c r="E13" s="11">
        <v>2667</v>
      </c>
      <c r="F13" s="64">
        <v>10</v>
      </c>
      <c r="G13" s="31">
        <v>45</v>
      </c>
      <c r="H13" s="31">
        <f t="shared" si="0"/>
        <v>450</v>
      </c>
      <c r="I13" s="32">
        <v>680</v>
      </c>
      <c r="J13" s="32">
        <v>420</v>
      </c>
      <c r="K13" s="43">
        <v>6596.36</v>
      </c>
      <c r="L13" s="53" t="s">
        <v>37</v>
      </c>
      <c r="M13" s="24">
        <f t="shared" si="1"/>
        <v>18633.36</v>
      </c>
      <c r="N13" s="47">
        <f>I50</f>
        <v>52710.5</v>
      </c>
      <c r="O13" s="55">
        <v>0.3</v>
      </c>
      <c r="P13" s="47">
        <f t="shared" si="2"/>
        <v>15813.15</v>
      </c>
      <c r="Q13" s="57">
        <f t="shared" si="3"/>
        <v>68523.649999999994</v>
      </c>
      <c r="R13" s="56">
        <f t="shared" si="4"/>
        <v>87157.01</v>
      </c>
      <c r="S13" s="47">
        <v>18834.099999999999</v>
      </c>
      <c r="T13" s="58">
        <f t="shared" si="5"/>
        <v>105991.10999999999</v>
      </c>
      <c r="U13" s="53" t="s">
        <v>37</v>
      </c>
      <c r="Z13" s="9"/>
      <c r="AA13" s="29"/>
      <c r="AB13" s="9"/>
      <c r="AC13" s="29">
        <v>1260</v>
      </c>
      <c r="AE13" s="30" t="s">
        <v>38</v>
      </c>
    </row>
    <row r="14" spans="1:32" ht="16.149999999999999" thickBot="1">
      <c r="A14" s="10" t="s">
        <v>39</v>
      </c>
      <c r="B14" s="23">
        <v>17</v>
      </c>
      <c r="C14" s="20">
        <v>4575</v>
      </c>
      <c r="D14" s="11">
        <v>3595</v>
      </c>
      <c r="E14" s="11">
        <v>2667</v>
      </c>
      <c r="F14" s="64">
        <v>10</v>
      </c>
      <c r="G14" s="31">
        <v>45</v>
      </c>
      <c r="H14" s="31">
        <f t="shared" si="0"/>
        <v>450</v>
      </c>
      <c r="I14" s="32">
        <v>340</v>
      </c>
      <c r="J14" s="32">
        <v>420</v>
      </c>
      <c r="K14" s="43">
        <v>6680.83</v>
      </c>
      <c r="L14" s="53" t="s">
        <v>39</v>
      </c>
      <c r="M14" s="24">
        <f t="shared" si="1"/>
        <v>18727.830000000002</v>
      </c>
      <c r="N14" s="47">
        <f>I57</f>
        <v>46862.5</v>
      </c>
      <c r="O14" s="55">
        <v>0.3</v>
      </c>
      <c r="P14" s="47">
        <f t="shared" si="2"/>
        <v>14058.75</v>
      </c>
      <c r="Q14" s="57">
        <f t="shared" si="3"/>
        <v>60921.25</v>
      </c>
      <c r="R14" s="56">
        <f t="shared" si="4"/>
        <v>79649.08</v>
      </c>
      <c r="S14" s="47">
        <v>18834.099999999999</v>
      </c>
      <c r="T14" s="58">
        <f t="shared" si="5"/>
        <v>98483.18</v>
      </c>
      <c r="U14" s="53" t="s">
        <v>39</v>
      </c>
      <c r="Z14" s="9"/>
      <c r="AA14" s="29"/>
      <c r="AB14" s="9"/>
      <c r="AC14" s="29">
        <v>1260</v>
      </c>
      <c r="AE14" s="30"/>
    </row>
    <row r="15" spans="1:32" ht="16.149999999999999" thickBot="1">
      <c r="A15" s="10" t="s">
        <v>40</v>
      </c>
      <c r="B15" s="23">
        <v>47</v>
      </c>
      <c r="C15" s="20">
        <v>5760</v>
      </c>
      <c r="D15" s="11">
        <v>4619</v>
      </c>
      <c r="E15" s="11">
        <v>16540</v>
      </c>
      <c r="F15" s="64">
        <v>15</v>
      </c>
      <c r="G15" s="31">
        <v>45</v>
      </c>
      <c r="H15" s="31">
        <f t="shared" si="0"/>
        <v>675</v>
      </c>
      <c r="I15" s="32">
        <v>0</v>
      </c>
      <c r="J15" s="32">
        <v>2000</v>
      </c>
      <c r="K15" s="43">
        <v>15236.25</v>
      </c>
      <c r="L15" s="53" t="s">
        <v>40</v>
      </c>
      <c r="M15" s="24">
        <f t="shared" si="1"/>
        <v>44830.25</v>
      </c>
      <c r="N15" s="47">
        <f>I51</f>
        <v>72180</v>
      </c>
      <c r="O15" s="55">
        <v>0.3</v>
      </c>
      <c r="P15" s="47">
        <f t="shared" si="2"/>
        <v>21654</v>
      </c>
      <c r="Q15" s="57">
        <f t="shared" si="3"/>
        <v>93834</v>
      </c>
      <c r="R15" s="56">
        <f t="shared" si="4"/>
        <v>138664.25</v>
      </c>
      <c r="S15" s="47">
        <v>35316.21</v>
      </c>
      <c r="T15" s="58">
        <f t="shared" si="5"/>
        <v>173980.46</v>
      </c>
      <c r="U15" s="53" t="s">
        <v>40</v>
      </c>
      <c r="Z15" s="9"/>
      <c r="AA15" s="29"/>
      <c r="AB15" s="9"/>
      <c r="AC15" s="29">
        <v>590</v>
      </c>
      <c r="AE15" s="30" t="s">
        <v>41</v>
      </c>
    </row>
    <row r="16" spans="1:32" ht="19.5" customHeight="1" thickBot="1">
      <c r="A16" s="10" t="s">
        <v>42</v>
      </c>
      <c r="B16" s="23">
        <v>42</v>
      </c>
      <c r="C16" s="20">
        <v>1187.5</v>
      </c>
      <c r="D16" s="11">
        <v>1900</v>
      </c>
      <c r="E16" s="11">
        <v>675</v>
      </c>
      <c r="F16" s="64">
        <v>20</v>
      </c>
      <c r="G16" s="31">
        <v>45</v>
      </c>
      <c r="H16" s="31">
        <f t="shared" si="0"/>
        <v>900</v>
      </c>
      <c r="I16" s="32">
        <v>0</v>
      </c>
      <c r="J16" s="32">
        <v>0</v>
      </c>
      <c r="K16" s="43">
        <v>850.43</v>
      </c>
      <c r="L16" s="53" t="s">
        <v>42</v>
      </c>
      <c r="M16" s="24">
        <f t="shared" si="1"/>
        <v>5512.93</v>
      </c>
      <c r="N16" s="47"/>
      <c r="O16" s="55"/>
      <c r="P16" s="47">
        <f t="shared" si="2"/>
        <v>0</v>
      </c>
      <c r="Q16" s="57">
        <f t="shared" si="3"/>
        <v>0</v>
      </c>
      <c r="R16" s="56">
        <f t="shared" si="4"/>
        <v>5512.93</v>
      </c>
      <c r="S16" s="47">
        <v>0</v>
      </c>
      <c r="T16" s="58">
        <f t="shared" si="5"/>
        <v>5512.93</v>
      </c>
      <c r="U16" s="53" t="s">
        <v>42</v>
      </c>
      <c r="Z16" s="9"/>
      <c r="AA16" s="29"/>
      <c r="AB16" s="9"/>
      <c r="AC16" s="29">
        <f>PRODUCT(Z16:AA16:AB16)</f>
        <v>0</v>
      </c>
      <c r="AE16" s="30"/>
    </row>
    <row r="17" spans="1:31" ht="16.149999999999999" thickBot="1">
      <c r="A17" s="10"/>
      <c r="B17" s="23">
        <v>0</v>
      </c>
      <c r="C17" s="20">
        <v>0</v>
      </c>
      <c r="D17" s="11">
        <v>0</v>
      </c>
      <c r="E17" s="11">
        <v>0</v>
      </c>
      <c r="F17" s="64">
        <v>0</v>
      </c>
      <c r="G17" s="31">
        <v>0</v>
      </c>
      <c r="H17" s="31">
        <f>PRODUCT(F17:G17)</f>
        <v>0</v>
      </c>
      <c r="I17" s="32">
        <v>0</v>
      </c>
      <c r="J17" s="32"/>
      <c r="K17" s="43">
        <v>0</v>
      </c>
      <c r="L17" s="53"/>
      <c r="M17" s="24">
        <f t="shared" si="1"/>
        <v>0</v>
      </c>
      <c r="N17" s="47"/>
      <c r="O17" s="55"/>
      <c r="P17" s="47">
        <f t="shared" si="2"/>
        <v>0</v>
      </c>
      <c r="Q17" s="57">
        <f t="shared" si="3"/>
        <v>0</v>
      </c>
      <c r="R17" s="56">
        <f t="shared" si="4"/>
        <v>0</v>
      </c>
      <c r="S17" s="47">
        <v>0</v>
      </c>
      <c r="T17" s="58">
        <v>0</v>
      </c>
      <c r="U17" s="53"/>
      <c r="Z17" s="9"/>
      <c r="AA17" s="29"/>
      <c r="AB17" s="9"/>
      <c r="AC17" s="29">
        <f>PRODUCT(Z17:AA17:AB17)</f>
        <v>0</v>
      </c>
      <c r="AE17" s="30"/>
    </row>
    <row r="18" spans="1:31" ht="16.149999999999999" thickBot="1">
      <c r="A18" s="10"/>
      <c r="B18" s="23">
        <v>0</v>
      </c>
      <c r="C18" s="20">
        <v>0</v>
      </c>
      <c r="D18" s="11">
        <v>0</v>
      </c>
      <c r="E18" s="11">
        <v>0</v>
      </c>
      <c r="F18" s="64">
        <v>0</v>
      </c>
      <c r="G18" s="31">
        <v>0</v>
      </c>
      <c r="H18" s="31">
        <f t="shared" si="0"/>
        <v>0</v>
      </c>
      <c r="I18" s="32">
        <v>0</v>
      </c>
      <c r="J18" s="32"/>
      <c r="K18" s="43">
        <v>0</v>
      </c>
      <c r="L18" s="53"/>
      <c r="M18" s="24">
        <f t="shared" si="1"/>
        <v>0</v>
      </c>
      <c r="N18" s="47"/>
      <c r="O18" s="55"/>
      <c r="P18" s="47">
        <f t="shared" si="2"/>
        <v>0</v>
      </c>
      <c r="Q18" s="57">
        <f t="shared" si="3"/>
        <v>0</v>
      </c>
      <c r="R18" s="56">
        <f t="shared" si="4"/>
        <v>0</v>
      </c>
      <c r="S18" s="47">
        <v>0</v>
      </c>
      <c r="T18" s="58">
        <v>0</v>
      </c>
      <c r="U18" s="53"/>
      <c r="Z18" s="9"/>
      <c r="AA18" s="29"/>
      <c r="AB18" s="9"/>
      <c r="AC18" s="29">
        <f>PRODUCT(Z18:AA18:AB18)</f>
        <v>0</v>
      </c>
      <c r="AE18" s="30"/>
    </row>
    <row r="19" spans="1:31" ht="16.149999999999999" thickBot="1">
      <c r="A19" s="10" t="s">
        <v>43</v>
      </c>
      <c r="B19" s="23">
        <v>49</v>
      </c>
      <c r="C19" s="20">
        <v>5880</v>
      </c>
      <c r="D19" s="11">
        <v>5880</v>
      </c>
      <c r="E19" s="11">
        <v>2100</v>
      </c>
      <c r="F19" s="64">
        <v>20</v>
      </c>
      <c r="G19" s="31">
        <v>45</v>
      </c>
      <c r="H19" s="31">
        <f t="shared" si="0"/>
        <v>900</v>
      </c>
      <c r="I19" s="32">
        <v>2500</v>
      </c>
      <c r="J19" s="32">
        <v>7515</v>
      </c>
      <c r="K19" s="43">
        <v>20712.46</v>
      </c>
      <c r="L19" s="53" t="s">
        <v>43</v>
      </c>
      <c r="M19" s="24">
        <f t="shared" si="1"/>
        <v>45487.46</v>
      </c>
      <c r="N19" s="47">
        <f>I35</f>
        <v>72180</v>
      </c>
      <c r="O19" s="55">
        <v>0.3</v>
      </c>
      <c r="P19" s="47">
        <f t="shared" si="2"/>
        <v>21654</v>
      </c>
      <c r="Q19" s="57">
        <f t="shared" si="3"/>
        <v>93834</v>
      </c>
      <c r="R19" s="56">
        <f t="shared" si="4"/>
        <v>139321.46</v>
      </c>
      <c r="S19" s="47">
        <v>6375</v>
      </c>
      <c r="T19" s="58">
        <f t="shared" si="5"/>
        <v>145696.46</v>
      </c>
      <c r="U19" s="53" t="s">
        <v>43</v>
      </c>
      <c r="Z19" s="9">
        <v>2</v>
      </c>
      <c r="AA19" s="29">
        <v>140</v>
      </c>
      <c r="AB19" s="9">
        <v>27</v>
      </c>
      <c r="AC19" s="29">
        <f>PRODUCT(Z19:AA19:AB19)</f>
        <v>7560</v>
      </c>
      <c r="AE19" s="30"/>
    </row>
    <row r="20" spans="1:31" ht="16.149999999999999" thickBot="1">
      <c r="A20" s="10" t="s">
        <v>44</v>
      </c>
      <c r="B20" s="23">
        <v>13</v>
      </c>
      <c r="C20" s="20">
        <v>4400</v>
      </c>
      <c r="D20" s="11">
        <v>2100</v>
      </c>
      <c r="E20" s="11">
        <v>960</v>
      </c>
      <c r="F20" s="64">
        <v>8</v>
      </c>
      <c r="G20" s="31">
        <v>45</v>
      </c>
      <c r="H20" s="31">
        <f t="shared" si="0"/>
        <v>360</v>
      </c>
      <c r="I20" s="32">
        <v>0</v>
      </c>
      <c r="J20" s="32">
        <v>1210</v>
      </c>
      <c r="K20" s="43">
        <v>3059.1</v>
      </c>
      <c r="L20" s="53" t="s">
        <v>44</v>
      </c>
      <c r="M20" s="24">
        <f t="shared" si="1"/>
        <v>12089.1</v>
      </c>
      <c r="N20" s="47">
        <f>I40</f>
        <v>46862.5</v>
      </c>
      <c r="O20" s="55">
        <v>0.3</v>
      </c>
      <c r="P20" s="47">
        <f t="shared" si="2"/>
        <v>14058.75</v>
      </c>
      <c r="Q20" s="57">
        <f t="shared" si="3"/>
        <v>60921.25</v>
      </c>
      <c r="R20" s="56">
        <f t="shared" si="4"/>
        <v>73010.350000000006</v>
      </c>
      <c r="S20" s="47">
        <v>192.94</v>
      </c>
      <c r="T20" s="58">
        <f t="shared" si="5"/>
        <v>73203.290000000008</v>
      </c>
      <c r="U20" s="53" t="s">
        <v>44</v>
      </c>
      <c r="Z20" s="9">
        <v>1</v>
      </c>
      <c r="AA20" s="29">
        <v>160</v>
      </c>
      <c r="AB20" s="9">
        <v>1</v>
      </c>
      <c r="AC20" s="29">
        <f>PRODUCT(Z20:AA20:AB20)</f>
        <v>160</v>
      </c>
      <c r="AE20" s="30"/>
    </row>
    <row r="21" spans="1:31" ht="16.149999999999999" thickBot="1">
      <c r="A21" s="8" t="s">
        <v>45</v>
      </c>
      <c r="B21" s="23">
        <v>14</v>
      </c>
      <c r="C21" s="20">
        <v>2000</v>
      </c>
      <c r="D21" s="11">
        <v>3340</v>
      </c>
      <c r="E21" s="11">
        <v>4035</v>
      </c>
      <c r="F21" s="64">
        <v>9</v>
      </c>
      <c r="G21" s="31">
        <v>45</v>
      </c>
      <c r="H21" s="31">
        <f t="shared" si="0"/>
        <v>405</v>
      </c>
      <c r="I21" s="32">
        <v>0</v>
      </c>
      <c r="J21" s="32">
        <v>0</v>
      </c>
      <c r="K21" s="43">
        <v>0</v>
      </c>
      <c r="L21" s="53" t="s">
        <v>45</v>
      </c>
      <c r="M21" s="24">
        <f t="shared" si="1"/>
        <v>9780</v>
      </c>
      <c r="N21" s="47">
        <f>I36</f>
        <v>38540</v>
      </c>
      <c r="O21" s="55">
        <v>0.3</v>
      </c>
      <c r="P21" s="47">
        <f t="shared" si="2"/>
        <v>11562</v>
      </c>
      <c r="Q21" s="57">
        <f t="shared" si="3"/>
        <v>50102</v>
      </c>
      <c r="R21" s="56">
        <f t="shared" si="4"/>
        <v>59882</v>
      </c>
      <c r="S21" s="47">
        <v>1971</v>
      </c>
      <c r="T21" s="58">
        <f t="shared" si="5"/>
        <v>61853</v>
      </c>
      <c r="U21" s="53" t="s">
        <v>45</v>
      </c>
      <c r="Z21" s="9"/>
      <c r="AA21" s="29"/>
      <c r="AB21" s="9"/>
      <c r="AC21" s="29">
        <f>PRODUCT(Z21:AA21:AB21)</f>
        <v>0</v>
      </c>
      <c r="AE21" s="30"/>
    </row>
    <row r="22" spans="1:31" ht="16.149999999999999" thickBot="1">
      <c r="A22" s="10" t="s">
        <v>46</v>
      </c>
      <c r="B22" s="23">
        <v>25</v>
      </c>
      <c r="C22" s="20">
        <v>5550</v>
      </c>
      <c r="D22" s="11">
        <v>5300</v>
      </c>
      <c r="E22" s="11">
        <v>27500</v>
      </c>
      <c r="F22" s="64">
        <v>15</v>
      </c>
      <c r="G22" s="31">
        <v>45</v>
      </c>
      <c r="H22" s="31">
        <f t="shared" si="0"/>
        <v>675</v>
      </c>
      <c r="I22" s="32">
        <v>2750</v>
      </c>
      <c r="J22" s="32">
        <v>5400</v>
      </c>
      <c r="K22" s="43">
        <v>23673.33</v>
      </c>
      <c r="L22" s="53" t="s">
        <v>46</v>
      </c>
      <c r="M22" s="24">
        <f t="shared" si="1"/>
        <v>70848.33</v>
      </c>
      <c r="N22" s="47">
        <f>I41</f>
        <v>72180</v>
      </c>
      <c r="O22" s="55">
        <v>0.3</v>
      </c>
      <c r="P22" s="47">
        <f t="shared" si="2"/>
        <v>21654</v>
      </c>
      <c r="Q22" s="57">
        <f t="shared" si="3"/>
        <v>93834</v>
      </c>
      <c r="R22" s="56">
        <f t="shared" si="4"/>
        <v>164682.33000000002</v>
      </c>
      <c r="S22" s="47">
        <v>6196</v>
      </c>
      <c r="T22" s="58">
        <f t="shared" si="5"/>
        <v>170878.33000000002</v>
      </c>
      <c r="U22" s="53" t="s">
        <v>46</v>
      </c>
      <c r="Z22" s="9">
        <v>2</v>
      </c>
      <c r="AA22" s="29">
        <v>105</v>
      </c>
      <c r="AB22" s="9">
        <v>20</v>
      </c>
      <c r="AC22" s="29">
        <f>PRODUCT(Z22:AA22:AB22)</f>
        <v>4200</v>
      </c>
      <c r="AE22" s="30"/>
    </row>
    <row r="23" spans="1:31" ht="16.149999999999999" thickBot="1">
      <c r="A23" s="10" t="s">
        <v>47</v>
      </c>
      <c r="B23" s="23">
        <v>21</v>
      </c>
      <c r="C23" s="20">
        <v>3800</v>
      </c>
      <c r="D23" s="11">
        <v>3050</v>
      </c>
      <c r="E23" s="11">
        <v>3385</v>
      </c>
      <c r="F23" s="64">
        <v>15</v>
      </c>
      <c r="G23" s="31">
        <v>45</v>
      </c>
      <c r="H23" s="31">
        <f t="shared" si="0"/>
        <v>675</v>
      </c>
      <c r="I23" s="32">
        <v>0</v>
      </c>
      <c r="J23" s="32">
        <v>240</v>
      </c>
      <c r="K23" s="43">
        <v>6683.11</v>
      </c>
      <c r="L23" s="53" t="s">
        <v>47</v>
      </c>
      <c r="M23" s="24">
        <f t="shared" si="1"/>
        <v>17833.11</v>
      </c>
      <c r="N23" s="47">
        <f>I37</f>
        <v>75668.5</v>
      </c>
      <c r="O23" s="55">
        <v>0.3</v>
      </c>
      <c r="P23" s="47">
        <f t="shared" si="2"/>
        <v>22700.55</v>
      </c>
      <c r="Q23" s="57">
        <f t="shared" si="3"/>
        <v>98369.05</v>
      </c>
      <c r="R23" s="56">
        <f t="shared" si="4"/>
        <v>116202.16</v>
      </c>
      <c r="S23" s="47">
        <v>3187.5</v>
      </c>
      <c r="T23" s="58">
        <f t="shared" si="5"/>
        <v>119389.66</v>
      </c>
      <c r="U23" s="53" t="s">
        <v>47</v>
      </c>
      <c r="Z23" s="9">
        <v>2</v>
      </c>
      <c r="AA23" s="29">
        <v>120</v>
      </c>
      <c r="AB23" s="9">
        <v>2</v>
      </c>
      <c r="AC23" s="29">
        <f>PRODUCT(Z23:AA23:AB23)</f>
        <v>480</v>
      </c>
      <c r="AE23" s="30"/>
    </row>
    <row r="24" spans="1:31" ht="16.149999999999999" thickBot="1">
      <c r="A24" s="10" t="s">
        <v>48</v>
      </c>
      <c r="B24" s="23">
        <v>13</v>
      </c>
      <c r="C24" s="20">
        <v>3800</v>
      </c>
      <c r="D24" s="11">
        <v>3050</v>
      </c>
      <c r="E24" s="11">
        <v>3385</v>
      </c>
      <c r="F24" s="64">
        <v>15</v>
      </c>
      <c r="G24" s="31">
        <v>45</v>
      </c>
      <c r="H24" s="31">
        <f t="shared" si="0"/>
        <v>675</v>
      </c>
      <c r="I24" s="32">
        <v>0</v>
      </c>
      <c r="J24" s="32">
        <v>240</v>
      </c>
      <c r="K24" s="43">
        <v>6683.11</v>
      </c>
      <c r="L24" s="53" t="s">
        <v>48</v>
      </c>
      <c r="M24" s="24">
        <f t="shared" si="1"/>
        <v>17833.11</v>
      </c>
      <c r="N24" s="47">
        <f>I42</f>
        <v>69820</v>
      </c>
      <c r="O24" s="55">
        <v>0.3</v>
      </c>
      <c r="P24" s="47">
        <f t="shared" si="2"/>
        <v>20946</v>
      </c>
      <c r="Q24" s="57">
        <f t="shared" si="3"/>
        <v>90766</v>
      </c>
      <c r="R24" s="56">
        <f t="shared" si="4"/>
        <v>108599.11</v>
      </c>
      <c r="S24" s="47">
        <v>3187.5</v>
      </c>
      <c r="T24" s="58">
        <f t="shared" si="5"/>
        <v>111786.61</v>
      </c>
      <c r="U24" s="53" t="s">
        <v>48</v>
      </c>
      <c r="Z24" s="9"/>
      <c r="AA24" s="29"/>
      <c r="AB24" s="9"/>
      <c r="AC24" s="29">
        <f>PRODUCT(Z24:AA24:AB24)</f>
        <v>0</v>
      </c>
      <c r="AE24" s="30"/>
    </row>
    <row r="25" spans="1:31" ht="16.149999999999999" thickBot="1">
      <c r="A25" s="10" t="s">
        <v>49</v>
      </c>
      <c r="B25" s="23">
        <v>10</v>
      </c>
      <c r="C25" s="20">
        <v>1775</v>
      </c>
      <c r="D25" s="11">
        <v>1300</v>
      </c>
      <c r="E25" s="11">
        <v>0</v>
      </c>
      <c r="F25" s="64">
        <v>8</v>
      </c>
      <c r="G25" s="31">
        <v>45</v>
      </c>
      <c r="H25" s="31">
        <f t="shared" si="0"/>
        <v>360</v>
      </c>
      <c r="I25" s="32">
        <v>0</v>
      </c>
      <c r="J25" s="32">
        <v>0</v>
      </c>
      <c r="K25" s="43">
        <v>2834.38</v>
      </c>
      <c r="L25" s="53" t="s">
        <v>49</v>
      </c>
      <c r="M25" s="24">
        <f t="shared" si="1"/>
        <v>6269.38</v>
      </c>
      <c r="N25" s="47">
        <f>I38</f>
        <v>12000</v>
      </c>
      <c r="O25" s="55">
        <v>0.3</v>
      </c>
      <c r="P25" s="47">
        <f t="shared" si="2"/>
        <v>3600</v>
      </c>
      <c r="Q25" s="57">
        <f t="shared" si="3"/>
        <v>15600</v>
      </c>
      <c r="R25" s="56">
        <f t="shared" si="4"/>
        <v>21869.38</v>
      </c>
      <c r="S25" s="47">
        <v>0</v>
      </c>
      <c r="T25" s="58">
        <f t="shared" si="5"/>
        <v>21869.38</v>
      </c>
      <c r="U25" s="53" t="s">
        <v>49</v>
      </c>
      <c r="Z25" s="9">
        <v>1</v>
      </c>
      <c r="AA25" s="29">
        <v>145</v>
      </c>
      <c r="AB25" s="9">
        <v>7</v>
      </c>
      <c r="AC25" s="29">
        <f>PRODUCT(Z25:AA25:AB25)</f>
        <v>1015</v>
      </c>
      <c r="AE25" s="30"/>
    </row>
    <row r="26" spans="1:31" ht="16.149999999999999" thickBot="1">
      <c r="A26" s="10" t="s">
        <v>50</v>
      </c>
      <c r="B26" s="23">
        <v>7</v>
      </c>
      <c r="C26" s="20">
        <v>1775</v>
      </c>
      <c r="D26" s="11">
        <v>1300</v>
      </c>
      <c r="E26" s="11">
        <v>205</v>
      </c>
      <c r="F26" s="64">
        <v>8</v>
      </c>
      <c r="G26" s="31">
        <v>45</v>
      </c>
      <c r="H26" s="31">
        <f t="shared" si="0"/>
        <v>360</v>
      </c>
      <c r="I26" s="32">
        <v>0</v>
      </c>
      <c r="J26" s="32">
        <v>0</v>
      </c>
      <c r="K26" s="43">
        <v>703.3</v>
      </c>
      <c r="L26" s="53" t="s">
        <v>50</v>
      </c>
      <c r="M26" s="24">
        <f t="shared" si="1"/>
        <v>4343.3</v>
      </c>
      <c r="N26" s="47">
        <v>0</v>
      </c>
      <c r="O26" s="55">
        <v>0.3</v>
      </c>
      <c r="P26" s="47">
        <f t="shared" si="2"/>
        <v>0</v>
      </c>
      <c r="Q26" s="57">
        <f t="shared" si="3"/>
        <v>0</v>
      </c>
      <c r="R26" s="56">
        <f t="shared" si="4"/>
        <v>4343.3</v>
      </c>
      <c r="S26" s="47">
        <v>0</v>
      </c>
      <c r="T26" s="58">
        <f t="shared" si="5"/>
        <v>4343.3</v>
      </c>
      <c r="U26" s="53" t="s">
        <v>50</v>
      </c>
      <c r="Z26" s="9"/>
      <c r="AA26" s="29"/>
      <c r="AB26" s="9"/>
      <c r="AC26" s="29">
        <f>PRODUCT(Z26:AA26:AB26)</f>
        <v>0</v>
      </c>
      <c r="AE26" s="30"/>
    </row>
    <row r="27" spans="1:31" ht="16.149999999999999" thickBot="1">
      <c r="A27" s="10" t="s">
        <v>51</v>
      </c>
      <c r="B27" s="23">
        <v>104</v>
      </c>
      <c r="C27" s="20">
        <v>10425</v>
      </c>
      <c r="D27" s="11">
        <v>5480</v>
      </c>
      <c r="E27" s="11">
        <v>2245</v>
      </c>
      <c r="F27" s="64">
        <v>40</v>
      </c>
      <c r="G27" s="31">
        <v>45</v>
      </c>
      <c r="H27" s="31">
        <f t="shared" si="0"/>
        <v>1800</v>
      </c>
      <c r="I27" s="32">
        <v>0</v>
      </c>
      <c r="J27" s="32">
        <v>1177.5</v>
      </c>
      <c r="K27" s="43">
        <v>25356.46</v>
      </c>
      <c r="L27" s="53" t="s">
        <v>51</v>
      </c>
      <c r="M27" s="24">
        <f t="shared" si="1"/>
        <v>46483.96</v>
      </c>
      <c r="N27" s="47">
        <f>I39</f>
        <v>73251.5</v>
      </c>
      <c r="O27" s="55">
        <v>0.3</v>
      </c>
      <c r="P27" s="47">
        <f t="shared" si="2"/>
        <v>21975.45</v>
      </c>
      <c r="Q27" s="57">
        <f t="shared" si="3"/>
        <v>95226.95</v>
      </c>
      <c r="R27" s="56">
        <f t="shared" si="4"/>
        <v>141710.91</v>
      </c>
      <c r="S27" s="47">
        <v>2477</v>
      </c>
      <c r="T27" s="58">
        <f t="shared" si="5"/>
        <v>144187.91</v>
      </c>
      <c r="U27" s="53" t="s">
        <v>51</v>
      </c>
      <c r="Z27" s="9"/>
      <c r="AA27" s="29">
        <v>304</v>
      </c>
      <c r="AB27" s="9"/>
      <c r="AC27" s="29">
        <f>PRODUCT(Z27:AA27:AB27)</f>
        <v>304</v>
      </c>
      <c r="AE27" s="30"/>
    </row>
    <row r="28" spans="1:31" ht="16.149999999999999" thickBot="1">
      <c r="A28" s="41" t="s">
        <v>52</v>
      </c>
      <c r="B28" s="23">
        <v>41</v>
      </c>
      <c r="C28" s="20">
        <v>5550</v>
      </c>
      <c r="D28" s="11">
        <v>5450</v>
      </c>
      <c r="E28" s="11">
        <v>2000</v>
      </c>
      <c r="F28" s="65">
        <v>25</v>
      </c>
      <c r="G28" s="31">
        <v>45</v>
      </c>
      <c r="H28" s="31">
        <f t="shared" si="0"/>
        <v>1125</v>
      </c>
      <c r="I28" s="33">
        <v>0</v>
      </c>
      <c r="J28" s="33">
        <v>1177.5</v>
      </c>
      <c r="K28" s="43">
        <v>25356.46</v>
      </c>
      <c r="L28" s="53" t="s">
        <v>52</v>
      </c>
      <c r="M28" s="24">
        <f t="shared" si="1"/>
        <v>40658.959999999999</v>
      </c>
      <c r="N28" s="47">
        <f>I44</f>
        <v>62251.5</v>
      </c>
      <c r="O28" s="55">
        <v>0.3</v>
      </c>
      <c r="P28" s="47">
        <f t="shared" si="2"/>
        <v>18675.45</v>
      </c>
      <c r="Q28" s="57">
        <f t="shared" si="3"/>
        <v>80926.95</v>
      </c>
      <c r="R28" s="56">
        <f t="shared" si="4"/>
        <v>121585.91</v>
      </c>
      <c r="S28" s="47">
        <v>2477</v>
      </c>
      <c r="T28" s="58">
        <f t="shared" si="5"/>
        <v>124062.91</v>
      </c>
      <c r="U28" s="53" t="s">
        <v>52</v>
      </c>
      <c r="Z28" s="9"/>
      <c r="AA28" s="29"/>
      <c r="AB28" s="9"/>
      <c r="AC28" s="29">
        <f>PRODUCT(Z28:AA28:AB28)</f>
        <v>0</v>
      </c>
      <c r="AE28" s="30"/>
    </row>
    <row r="29" spans="1:31" ht="15">
      <c r="A29" s="40"/>
      <c r="B29" s="36">
        <f>SUM(B4:B28)</f>
        <v>729</v>
      </c>
      <c r="C29" s="39">
        <f>C4+C5+C6+C7+C8+C9+C10+C11+C12+C13+C14+C15+C16+C19+C20+C21+C22+C23+C24+C25+C26+C27+C28</f>
        <v>117652.5</v>
      </c>
      <c r="D29" s="39">
        <f>D4+D5+D6+D7+D8+D9+D10+D11+D12+D13+D14+D15+D16+D19+D20+D21+D22+D23+D24+D25+D26+D27+D28</f>
        <v>82795</v>
      </c>
      <c r="E29" s="37">
        <f>SUM(E4:E28)</f>
        <v>110164</v>
      </c>
      <c r="F29" s="66">
        <f>SUM(F4:F28)</f>
        <v>383</v>
      </c>
      <c r="G29" s="35"/>
      <c r="H29" s="37">
        <f>SUM(H4:H28)</f>
        <v>17235</v>
      </c>
      <c r="I29" s="38">
        <f>SUM(I4:I28)</f>
        <v>17795</v>
      </c>
      <c r="J29" s="37">
        <f>J4+J5+J6+J7+J8+J9+J10+J11+J12+J13+J14+J15+J16+J19+J20+J21+J22+J23+J24+J25+J26+J27+J28</f>
        <v>54095</v>
      </c>
      <c r="K29" s="38">
        <f>SUM(K4:K28)</f>
        <v>224298.51999999996</v>
      </c>
      <c r="L29" s="9"/>
      <c r="M29" s="37">
        <f>SUM(M4:M28)</f>
        <v>624035.02</v>
      </c>
      <c r="N29" s="9"/>
      <c r="R29" s="37">
        <f>SUM(R4:R28)</f>
        <v>2421362.63</v>
      </c>
      <c r="S29" s="35">
        <f>SUM(S4:S28)</f>
        <v>161286.1</v>
      </c>
      <c r="T29" s="37">
        <f>SUM(T4:T28)</f>
        <v>2582648.73</v>
      </c>
      <c r="U29" s="9"/>
    </row>
    <row r="30" spans="1:31" ht="15">
      <c r="A30" s="40"/>
      <c r="B30" s="12"/>
      <c r="C30" s="13"/>
      <c r="D30" s="13"/>
      <c r="E30" s="9"/>
      <c r="F30" s="13"/>
      <c r="G30" s="9"/>
      <c r="H30" s="9"/>
      <c r="I30" s="9"/>
      <c r="J30" s="9"/>
      <c r="K30" s="9"/>
      <c r="L30" s="9"/>
      <c r="M30" s="9"/>
      <c r="N30" s="9"/>
      <c r="O30" s="9"/>
    </row>
    <row r="31" spans="1:31" ht="15">
      <c r="A31" s="40"/>
      <c r="B31" s="12"/>
      <c r="C31" s="13"/>
      <c r="D31" s="13"/>
      <c r="E31" s="9"/>
      <c r="F31" s="13"/>
      <c r="G31" s="9"/>
      <c r="H31" s="34"/>
      <c r="I31" s="9"/>
      <c r="J31" s="35">
        <f>C29+D29+E29+H29+I29+J29+K29</f>
        <v>624035.02</v>
      </c>
      <c r="K31" s="9"/>
      <c r="L31" s="9"/>
      <c r="M31" s="9"/>
      <c r="N31" s="9"/>
      <c r="O31" s="9"/>
    </row>
    <row r="32" spans="1:31">
      <c r="A32" s="9"/>
      <c r="B32" s="9"/>
      <c r="C32" s="13"/>
      <c r="D32" s="13"/>
      <c r="E32" s="9"/>
      <c r="F32" s="13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13"/>
      <c r="D33" s="13"/>
      <c r="E33" s="9"/>
      <c r="F33" s="13"/>
      <c r="G33" s="9"/>
      <c r="H33" s="9"/>
      <c r="I33" s="9"/>
      <c r="J33" s="9"/>
      <c r="K33" s="9"/>
      <c r="L33" s="9"/>
      <c r="M33" s="9"/>
      <c r="N33" s="9"/>
      <c r="O33" s="9"/>
    </row>
    <row r="34" spans="1:15" ht="15.6">
      <c r="A34" s="48" t="s">
        <v>53</v>
      </c>
      <c r="B34" s="48"/>
      <c r="C34" s="48"/>
      <c r="D34" s="48"/>
      <c r="E34" s="48" t="s">
        <v>54</v>
      </c>
      <c r="F34" s="67" t="s">
        <v>55</v>
      </c>
      <c r="G34" s="48" t="s">
        <v>56</v>
      </c>
      <c r="H34" s="48" t="s">
        <v>57</v>
      </c>
      <c r="I34" s="48" t="s">
        <v>58</v>
      </c>
      <c r="J34" s="9"/>
      <c r="K34" s="9"/>
      <c r="L34" s="9"/>
      <c r="M34" s="9"/>
      <c r="N34" s="9"/>
      <c r="O34" s="9"/>
    </row>
    <row r="35" spans="1:15" ht="15.6">
      <c r="A35" s="49" t="s">
        <v>59</v>
      </c>
      <c r="B35" s="61">
        <v>95450</v>
      </c>
      <c r="C35" s="49" t="s">
        <v>60</v>
      </c>
      <c r="D35" s="61">
        <f>B35*0.4</f>
        <v>38180</v>
      </c>
      <c r="E35" s="50">
        <v>12000</v>
      </c>
      <c r="F35" s="68">
        <v>11000</v>
      </c>
      <c r="G35" s="51">
        <v>2</v>
      </c>
      <c r="H35" s="50">
        <f t="shared" ref="H35:H44" si="6">F35*G35</f>
        <v>22000</v>
      </c>
      <c r="I35" s="52">
        <f>D35+E35+H35</f>
        <v>72180</v>
      </c>
      <c r="J35" s="9"/>
      <c r="K35" s="9"/>
      <c r="L35" s="9"/>
      <c r="M35" s="9"/>
      <c r="N35" s="9"/>
      <c r="O35" s="9"/>
    </row>
    <row r="36" spans="1:15" ht="15.6">
      <c r="A36" s="49" t="s">
        <v>61</v>
      </c>
      <c r="B36" s="61">
        <v>26540</v>
      </c>
      <c r="C36" s="49"/>
      <c r="D36" s="61">
        <v>26540</v>
      </c>
      <c r="E36" s="50">
        <v>12000</v>
      </c>
      <c r="F36" s="68">
        <v>11000</v>
      </c>
      <c r="G36" s="51">
        <v>0</v>
      </c>
      <c r="H36" s="50">
        <f t="shared" si="6"/>
        <v>0</v>
      </c>
      <c r="I36" s="52">
        <f>D36+E36+H36</f>
        <v>38540</v>
      </c>
    </row>
    <row r="37" spans="1:15" ht="15.6">
      <c r="A37" s="49" t="s">
        <v>62</v>
      </c>
      <c r="B37" s="61">
        <v>105337</v>
      </c>
      <c r="C37" s="49" t="s">
        <v>63</v>
      </c>
      <c r="D37" s="61">
        <f>B37*0.5</f>
        <v>52668.5</v>
      </c>
      <c r="E37" s="50">
        <v>12000</v>
      </c>
      <c r="F37" s="68">
        <v>11000</v>
      </c>
      <c r="G37" s="51">
        <v>1</v>
      </c>
      <c r="H37" s="50">
        <f t="shared" si="6"/>
        <v>11000</v>
      </c>
      <c r="I37" s="52">
        <f>D37+E37+H37</f>
        <v>75668.5</v>
      </c>
    </row>
    <row r="38" spans="1:15" ht="15.6">
      <c r="A38" s="49" t="s">
        <v>64</v>
      </c>
      <c r="B38" s="61"/>
      <c r="C38" s="49"/>
      <c r="D38" s="61"/>
      <c r="E38" s="50">
        <v>12000</v>
      </c>
      <c r="F38" s="68"/>
      <c r="G38" s="51">
        <v>0</v>
      </c>
      <c r="H38" s="50">
        <f t="shared" si="6"/>
        <v>0</v>
      </c>
      <c r="I38" s="52">
        <v>12000</v>
      </c>
    </row>
    <row r="39" spans="1:15" ht="18" customHeight="1">
      <c r="A39" s="49" t="s">
        <v>51</v>
      </c>
      <c r="B39" s="61">
        <v>56503</v>
      </c>
      <c r="C39" s="49" t="s">
        <v>63</v>
      </c>
      <c r="D39" s="61">
        <f>B39*0.5</f>
        <v>28251.5</v>
      </c>
      <c r="E39" s="50">
        <v>12000</v>
      </c>
      <c r="F39" s="68">
        <v>11000</v>
      </c>
      <c r="G39" s="51">
        <v>3</v>
      </c>
      <c r="H39" s="50">
        <f t="shared" si="6"/>
        <v>33000</v>
      </c>
      <c r="I39" s="52">
        <f t="shared" ref="I39:I44" si="7">D39+E39+H39</f>
        <v>73251.5</v>
      </c>
    </row>
    <row r="40" spans="1:15" ht="15.6">
      <c r="A40" s="49" t="s">
        <v>65</v>
      </c>
      <c r="B40" s="61">
        <v>95450</v>
      </c>
      <c r="C40" s="49" t="s">
        <v>66</v>
      </c>
      <c r="D40" s="61">
        <f>B40*0.25</f>
        <v>23862.5</v>
      </c>
      <c r="E40" s="50">
        <v>12000</v>
      </c>
      <c r="F40" s="68">
        <v>11000</v>
      </c>
      <c r="G40" s="51">
        <v>1</v>
      </c>
      <c r="H40" s="50">
        <f t="shared" si="6"/>
        <v>11000</v>
      </c>
      <c r="I40" s="52">
        <f t="shared" si="7"/>
        <v>46862.5</v>
      </c>
    </row>
    <row r="41" spans="1:15" ht="15.6">
      <c r="A41" s="49" t="s">
        <v>67</v>
      </c>
      <c r="B41" s="61">
        <v>95450</v>
      </c>
      <c r="C41" s="49" t="s">
        <v>60</v>
      </c>
      <c r="D41" s="61">
        <f>B41*0.4</f>
        <v>38180</v>
      </c>
      <c r="E41" s="50">
        <v>12000</v>
      </c>
      <c r="F41" s="68">
        <v>11000</v>
      </c>
      <c r="G41" s="51">
        <v>2</v>
      </c>
      <c r="H41" s="50">
        <f t="shared" si="6"/>
        <v>22000</v>
      </c>
      <c r="I41" s="52">
        <f t="shared" si="7"/>
        <v>72180</v>
      </c>
    </row>
    <row r="42" spans="1:15" ht="15.6">
      <c r="A42" s="49" t="s">
        <v>68</v>
      </c>
      <c r="B42" s="61">
        <v>93640</v>
      </c>
      <c r="C42" s="49" t="s">
        <v>63</v>
      </c>
      <c r="D42" s="61">
        <f>B42*0.5</f>
        <v>46820</v>
      </c>
      <c r="E42" s="50">
        <v>12000</v>
      </c>
      <c r="F42" s="68">
        <v>11000</v>
      </c>
      <c r="G42" s="51">
        <v>1</v>
      </c>
      <c r="H42" s="50">
        <f t="shared" si="6"/>
        <v>11000</v>
      </c>
      <c r="I42" s="52">
        <f t="shared" si="7"/>
        <v>69820</v>
      </c>
    </row>
    <row r="43" spans="1:15" ht="15.6">
      <c r="A43" s="49" t="s">
        <v>69</v>
      </c>
      <c r="B43" s="61"/>
      <c r="C43" s="49"/>
      <c r="D43" s="61"/>
      <c r="E43" s="50">
        <v>12000</v>
      </c>
      <c r="F43" s="68"/>
      <c r="G43" s="51">
        <v>0</v>
      </c>
      <c r="H43" s="50">
        <f t="shared" si="6"/>
        <v>0</v>
      </c>
      <c r="I43" s="52">
        <f t="shared" si="7"/>
        <v>12000</v>
      </c>
    </row>
    <row r="44" spans="1:15" ht="15.6">
      <c r="A44" s="49" t="s">
        <v>70</v>
      </c>
      <c r="B44" s="61">
        <v>56503</v>
      </c>
      <c r="C44" s="49" t="s">
        <v>63</v>
      </c>
      <c r="D44" s="61">
        <f>B44*0.5</f>
        <v>28251.5</v>
      </c>
      <c r="E44" s="50">
        <v>12000</v>
      </c>
      <c r="F44" s="68">
        <v>11000</v>
      </c>
      <c r="G44" s="51">
        <v>2</v>
      </c>
      <c r="H44" s="50">
        <f t="shared" si="6"/>
        <v>22000</v>
      </c>
      <c r="I44" s="52">
        <f t="shared" si="7"/>
        <v>62251.5</v>
      </c>
    </row>
    <row r="45" spans="1:15" ht="15.6">
      <c r="A45" s="49"/>
      <c r="B45" s="61"/>
      <c r="C45" s="49"/>
      <c r="D45" s="61"/>
      <c r="E45" s="50"/>
      <c r="F45" s="68"/>
      <c r="G45" s="51"/>
      <c r="H45" s="50"/>
      <c r="I45" s="52"/>
    </row>
    <row r="46" spans="1:15" ht="15.6">
      <c r="A46" s="49" t="s">
        <v>71</v>
      </c>
      <c r="B46" s="61">
        <v>95450</v>
      </c>
      <c r="C46" s="49" t="s">
        <v>60</v>
      </c>
      <c r="D46" s="61">
        <f t="shared" ref="D46:D48" si="8">B46*0.4</f>
        <v>38180</v>
      </c>
      <c r="E46" s="50">
        <v>12000</v>
      </c>
      <c r="F46" s="68">
        <v>11000</v>
      </c>
      <c r="G46" s="51">
        <v>1</v>
      </c>
      <c r="H46" s="50">
        <f t="shared" ref="H46:H57" si="9">F46*G46</f>
        <v>11000</v>
      </c>
      <c r="I46" s="52">
        <f t="shared" ref="I46:I57" si="10">D46+E46+H46</f>
        <v>61180</v>
      </c>
      <c r="J46" s="9"/>
      <c r="K46" s="9"/>
      <c r="L46" s="9"/>
      <c r="M46" s="9"/>
      <c r="N46" s="9"/>
      <c r="O46" s="9"/>
    </row>
    <row r="47" spans="1:15" ht="15.6">
      <c r="A47" s="49" t="s">
        <v>72</v>
      </c>
      <c r="B47" s="61">
        <v>56503</v>
      </c>
      <c r="C47" s="49" t="s">
        <v>63</v>
      </c>
      <c r="D47" s="61">
        <f>B47*0.5</f>
        <v>28251.5</v>
      </c>
      <c r="E47" s="50">
        <v>12000</v>
      </c>
      <c r="F47" s="68">
        <v>11000</v>
      </c>
      <c r="G47" s="51">
        <v>1</v>
      </c>
      <c r="H47" s="50">
        <f t="shared" si="9"/>
        <v>11000</v>
      </c>
      <c r="I47" s="52">
        <f t="shared" si="10"/>
        <v>51251.5</v>
      </c>
    </row>
    <row r="48" spans="1:15" ht="15.6">
      <c r="A48" s="49" t="s">
        <v>73</v>
      </c>
      <c r="B48" s="61">
        <v>316031</v>
      </c>
      <c r="C48" s="49" t="s">
        <v>60</v>
      </c>
      <c r="D48" s="61">
        <f t="shared" si="8"/>
        <v>126412.40000000001</v>
      </c>
      <c r="E48" s="50">
        <v>12000</v>
      </c>
      <c r="F48" s="68">
        <v>11000</v>
      </c>
      <c r="G48" s="51">
        <v>8</v>
      </c>
      <c r="H48" s="50">
        <f t="shared" si="9"/>
        <v>88000</v>
      </c>
      <c r="I48" s="52">
        <f t="shared" si="10"/>
        <v>226412.40000000002</v>
      </c>
    </row>
    <row r="49" spans="1:9" ht="15.6">
      <c r="A49" s="49" t="s">
        <v>74</v>
      </c>
      <c r="B49" s="61">
        <v>122462</v>
      </c>
      <c r="C49" s="49" t="s">
        <v>60</v>
      </c>
      <c r="D49" s="61">
        <f>B49*0.4</f>
        <v>48984.800000000003</v>
      </c>
      <c r="E49" s="50">
        <v>12000</v>
      </c>
      <c r="F49" s="68">
        <v>11000</v>
      </c>
      <c r="G49" s="51">
        <v>2</v>
      </c>
      <c r="H49" s="50">
        <f t="shared" si="9"/>
        <v>22000</v>
      </c>
      <c r="I49" s="52">
        <f t="shared" si="10"/>
        <v>82984.800000000003</v>
      </c>
    </row>
    <row r="50" spans="1:9" ht="15.6">
      <c r="A50" s="49" t="s">
        <v>37</v>
      </c>
      <c r="B50" s="61">
        <v>59421</v>
      </c>
      <c r="C50" s="49" t="s">
        <v>63</v>
      </c>
      <c r="D50" s="61">
        <f>B50*0.5</f>
        <v>29710.5</v>
      </c>
      <c r="E50" s="50">
        <v>12000</v>
      </c>
      <c r="F50" s="68">
        <v>11000</v>
      </c>
      <c r="G50" s="51">
        <v>1</v>
      </c>
      <c r="H50" s="50">
        <f t="shared" si="9"/>
        <v>11000</v>
      </c>
      <c r="I50" s="52">
        <f t="shared" si="10"/>
        <v>52710.5</v>
      </c>
    </row>
    <row r="51" spans="1:9" ht="15.6">
      <c r="A51" s="49" t="s">
        <v>75</v>
      </c>
      <c r="B51" s="61">
        <v>95450</v>
      </c>
      <c r="C51" s="49" t="s">
        <v>60</v>
      </c>
      <c r="D51" s="61">
        <f>B51*0.4</f>
        <v>38180</v>
      </c>
      <c r="E51" s="50">
        <v>12000</v>
      </c>
      <c r="F51" s="68">
        <v>11000</v>
      </c>
      <c r="G51" s="51">
        <v>2</v>
      </c>
      <c r="H51" s="50">
        <f t="shared" si="9"/>
        <v>22000</v>
      </c>
      <c r="I51" s="52">
        <f t="shared" si="10"/>
        <v>72180</v>
      </c>
    </row>
    <row r="52" spans="1:9" ht="15.6">
      <c r="A52" s="49" t="s">
        <v>76</v>
      </c>
      <c r="B52" s="61">
        <v>95450</v>
      </c>
      <c r="C52" s="49" t="s">
        <v>60</v>
      </c>
      <c r="D52" s="61">
        <f>B52*0.4</f>
        <v>38180</v>
      </c>
      <c r="E52" s="50">
        <v>12000</v>
      </c>
      <c r="F52" s="68">
        <v>11000</v>
      </c>
      <c r="G52" s="51">
        <v>1</v>
      </c>
      <c r="H52" s="50">
        <f t="shared" si="9"/>
        <v>11000</v>
      </c>
      <c r="I52" s="52">
        <f t="shared" si="10"/>
        <v>61180</v>
      </c>
    </row>
    <row r="53" spans="1:9" ht="15.6">
      <c r="A53" s="49" t="s">
        <v>77</v>
      </c>
      <c r="B53" s="61">
        <v>56503</v>
      </c>
      <c r="C53" s="49" t="s">
        <v>63</v>
      </c>
      <c r="D53" s="61">
        <f>B53*0.5</f>
        <v>28251.5</v>
      </c>
      <c r="E53" s="50">
        <v>12000</v>
      </c>
      <c r="F53" s="68">
        <v>11000</v>
      </c>
      <c r="G53" s="51">
        <v>1</v>
      </c>
      <c r="H53" s="50">
        <f t="shared" si="9"/>
        <v>11000</v>
      </c>
      <c r="I53" s="52">
        <f t="shared" si="10"/>
        <v>51251.5</v>
      </c>
    </row>
    <row r="54" spans="1:9" ht="15.6">
      <c r="A54" s="49" t="s">
        <v>78</v>
      </c>
      <c r="B54" s="61">
        <v>26540</v>
      </c>
      <c r="C54" s="49"/>
      <c r="D54" s="61">
        <v>26540</v>
      </c>
      <c r="E54" s="50">
        <v>12000</v>
      </c>
      <c r="F54" s="68">
        <v>11000</v>
      </c>
      <c r="G54" s="51">
        <v>0</v>
      </c>
      <c r="H54" s="50">
        <f t="shared" si="9"/>
        <v>0</v>
      </c>
      <c r="I54" s="52">
        <f t="shared" si="10"/>
        <v>38540</v>
      </c>
    </row>
    <row r="55" spans="1:9" ht="15.6">
      <c r="A55" s="49" t="s">
        <v>79</v>
      </c>
      <c r="B55" s="61">
        <v>89200</v>
      </c>
      <c r="C55" s="49" t="s">
        <v>60</v>
      </c>
      <c r="D55" s="61">
        <f>B55*0.4</f>
        <v>35680</v>
      </c>
      <c r="E55" s="50">
        <v>12000</v>
      </c>
      <c r="F55" s="68">
        <v>11000</v>
      </c>
      <c r="G55" s="51">
        <v>2</v>
      </c>
      <c r="H55" s="50">
        <f t="shared" si="9"/>
        <v>22000</v>
      </c>
      <c r="I55" s="52">
        <f t="shared" si="10"/>
        <v>69680</v>
      </c>
    </row>
    <row r="56" spans="1:9" ht="15.6">
      <c r="A56" s="49" t="s">
        <v>80</v>
      </c>
      <c r="B56" s="61">
        <v>95450</v>
      </c>
      <c r="C56" s="49" t="s">
        <v>66</v>
      </c>
      <c r="D56" s="61">
        <f>B56*0.25</f>
        <v>23862.5</v>
      </c>
      <c r="E56" s="50">
        <v>12000</v>
      </c>
      <c r="F56" s="68">
        <v>11000</v>
      </c>
      <c r="G56" s="51">
        <v>1</v>
      </c>
      <c r="H56" s="50">
        <f t="shared" si="9"/>
        <v>11000</v>
      </c>
      <c r="I56" s="52">
        <f t="shared" si="10"/>
        <v>46862.5</v>
      </c>
    </row>
    <row r="57" spans="1:9" ht="15.6">
      <c r="A57" s="49" t="s">
        <v>81</v>
      </c>
      <c r="B57" s="61">
        <v>47725</v>
      </c>
      <c r="C57" s="49" t="s">
        <v>63</v>
      </c>
      <c r="D57" s="61">
        <f>B57*0.5</f>
        <v>23862.5</v>
      </c>
      <c r="E57" s="50">
        <v>12000</v>
      </c>
      <c r="F57" s="68">
        <v>11000</v>
      </c>
      <c r="G57" s="51">
        <v>1</v>
      </c>
      <c r="H57" s="50">
        <f t="shared" si="9"/>
        <v>11000</v>
      </c>
      <c r="I57" s="52">
        <f t="shared" si="10"/>
        <v>46862.5</v>
      </c>
    </row>
  </sheetData>
  <mergeCells count="6">
    <mergeCell ref="A2:A3"/>
    <mergeCell ref="B2:B3"/>
    <mergeCell ref="C2:C3"/>
    <mergeCell ref="L2:L3"/>
    <mergeCell ref="U2:U3"/>
    <mergeCell ref="I2:I3"/>
  </mergeCells>
  <pageMargins left="0.25" right="0.25" top="0.75" bottom="0.75" header="0.3" footer="0.3"/>
  <pageSetup scale="53" fitToWidth="2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7"/>
  <sheetViews>
    <sheetView topLeftCell="C1" workbookViewId="0">
      <selection activeCell="B45" sqref="B45"/>
    </sheetView>
  </sheetViews>
  <sheetFormatPr defaultColWidth="8.85546875" defaultRowHeight="14.45"/>
  <cols>
    <col min="1" max="1" width="16.7109375" customWidth="1"/>
    <col min="2" max="2" width="14.28515625" customWidth="1"/>
    <col min="3" max="3" width="16.140625" style="3" customWidth="1"/>
    <col min="4" max="4" width="13.7109375" style="3" customWidth="1"/>
    <col min="5" max="5" width="14" customWidth="1"/>
    <col min="6" max="6" width="13" customWidth="1"/>
    <col min="7" max="7" width="12.85546875" customWidth="1"/>
    <col min="8" max="8" width="14.140625" customWidth="1"/>
    <col min="9" max="9" width="14.7109375" customWidth="1"/>
    <col min="10" max="11" width="13.85546875" customWidth="1"/>
    <col min="12" max="12" width="17.28515625" customWidth="1"/>
    <col min="13" max="13" width="14.28515625" customWidth="1"/>
    <col min="14" max="14" width="13.140625" customWidth="1"/>
    <col min="15" max="15" width="11" customWidth="1"/>
    <col min="16" max="16" width="15.28515625" customWidth="1"/>
    <col min="17" max="17" width="15.140625" customWidth="1"/>
    <col min="18" max="18" width="15.85546875" customWidth="1"/>
    <col min="19" max="19" width="14" bestFit="1" customWidth="1"/>
    <col min="20" max="20" width="15.7109375" bestFit="1" customWidth="1"/>
    <col min="21" max="21" width="13.28515625" customWidth="1"/>
    <col min="22" max="22" width="17.85546875" customWidth="1"/>
    <col min="24" max="24" width="19.140625" customWidth="1"/>
    <col min="26" max="26" width="9" bestFit="1" customWidth="1"/>
    <col min="27" max="27" width="11.140625" bestFit="1" customWidth="1"/>
    <col min="28" max="28" width="9" bestFit="1" customWidth="1"/>
  </cols>
  <sheetData>
    <row r="1" spans="1:32" ht="15" thickBot="1"/>
    <row r="2" spans="1:32" ht="15" customHeight="1" thickBot="1">
      <c r="A2" s="69" t="s">
        <v>0</v>
      </c>
      <c r="B2" s="71" t="s">
        <v>1</v>
      </c>
      <c r="C2" s="73" t="s">
        <v>2</v>
      </c>
      <c r="D2" s="14" t="s">
        <v>3</v>
      </c>
      <c r="E2" s="14"/>
      <c r="F2" s="16"/>
      <c r="G2" s="16"/>
      <c r="H2" s="16"/>
      <c r="I2" s="16"/>
      <c r="J2" s="21"/>
      <c r="K2" s="45"/>
      <c r="L2" s="75" t="s">
        <v>0</v>
      </c>
      <c r="M2" s="59"/>
      <c r="N2" s="9"/>
      <c r="O2" s="9"/>
      <c r="U2" s="75" t="s">
        <v>0</v>
      </c>
    </row>
    <row r="3" spans="1:32" ht="15.75" customHeight="1" thickBot="1">
      <c r="A3" s="70"/>
      <c r="B3" s="72"/>
      <c r="C3" s="74"/>
      <c r="D3" s="15" t="s">
        <v>5</v>
      </c>
      <c r="E3" s="15" t="s">
        <v>6</v>
      </c>
      <c r="F3" s="22" t="s">
        <v>7</v>
      </c>
      <c r="G3" s="22" t="s">
        <v>8</v>
      </c>
      <c r="H3" s="22" t="s">
        <v>9</v>
      </c>
      <c r="I3" s="22" t="s">
        <v>82</v>
      </c>
      <c r="J3" s="22" t="s">
        <v>10</v>
      </c>
      <c r="K3" s="44" t="s">
        <v>11</v>
      </c>
      <c r="L3" s="75"/>
      <c r="M3" s="46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75"/>
      <c r="Z3" s="25" t="s">
        <v>20</v>
      </c>
      <c r="AA3" s="26" t="s">
        <v>21</v>
      </c>
      <c r="AB3" s="25" t="s">
        <v>22</v>
      </c>
      <c r="AC3" s="28" t="s">
        <v>23</v>
      </c>
      <c r="AE3" s="27" t="s">
        <v>24</v>
      </c>
    </row>
    <row r="4" spans="1:32" ht="16.149999999999999" thickBot="1">
      <c r="A4" s="10" t="s">
        <v>25</v>
      </c>
      <c r="B4" s="23">
        <v>0</v>
      </c>
      <c r="C4" s="20"/>
      <c r="D4" s="11"/>
      <c r="E4" s="11"/>
      <c r="F4" s="17"/>
      <c r="G4" s="31"/>
      <c r="H4" s="31">
        <f>PRODUCT(F4:G4)</f>
        <v>0</v>
      </c>
      <c r="I4" s="31"/>
      <c r="J4" s="31"/>
      <c r="K4" s="42"/>
      <c r="L4" s="53" t="s">
        <v>25</v>
      </c>
      <c r="M4" s="24">
        <f>C4+D4+E4+H4+I4+J4+K4</f>
        <v>0</v>
      </c>
      <c r="N4" s="47">
        <f>I46</f>
        <v>61180</v>
      </c>
      <c r="O4" s="55">
        <v>0.3</v>
      </c>
      <c r="P4" s="47">
        <f>PRODUCT(N4:O4)</f>
        <v>18354</v>
      </c>
      <c r="Q4" s="57">
        <f>N4+P4</f>
        <v>79534</v>
      </c>
      <c r="R4" s="56">
        <f>M4+Q4</f>
        <v>79534</v>
      </c>
      <c r="S4" s="47">
        <v>4378</v>
      </c>
      <c r="T4" s="58">
        <f>R4+S4</f>
        <v>83912</v>
      </c>
      <c r="U4" s="53" t="s">
        <v>25</v>
      </c>
      <c r="Z4" s="9">
        <v>3</v>
      </c>
      <c r="AA4" s="29">
        <v>140</v>
      </c>
      <c r="AB4" s="9">
        <v>11</v>
      </c>
      <c r="AC4" s="29">
        <f>PRODUCT(Z4:AA4:AB4)</f>
        <v>4620</v>
      </c>
      <c r="AE4" s="30"/>
    </row>
    <row r="5" spans="1:32" ht="16.149999999999999" thickBot="1">
      <c r="A5" s="10" t="s">
        <v>26</v>
      </c>
      <c r="B5" s="23">
        <v>0</v>
      </c>
      <c r="C5" s="20"/>
      <c r="D5" s="11"/>
      <c r="E5" s="11"/>
      <c r="F5" s="18"/>
      <c r="G5" s="31"/>
      <c r="H5" s="31">
        <f t="shared" ref="H5:H28" si="0">PRODUCT(F5:G5)</f>
        <v>0</v>
      </c>
      <c r="I5" s="32"/>
      <c r="J5" s="32"/>
      <c r="K5" s="43"/>
      <c r="L5" s="53" t="s">
        <v>26</v>
      </c>
      <c r="M5" s="24">
        <f t="shared" ref="M5:M28" si="1">C5+D5+E5+H5+I5+J5+K5</f>
        <v>0</v>
      </c>
      <c r="N5" s="47">
        <v>59890</v>
      </c>
      <c r="O5" s="55">
        <v>0.3</v>
      </c>
      <c r="P5" s="47">
        <f t="shared" ref="P5:P28" si="2">PRODUCT(N5:O5)</f>
        <v>17967</v>
      </c>
      <c r="Q5" s="57">
        <f t="shared" ref="Q5:Q28" si="3">N5+P5</f>
        <v>77857</v>
      </c>
      <c r="R5" s="56">
        <f t="shared" ref="R5:R28" si="4">M5+Q5</f>
        <v>77857</v>
      </c>
      <c r="S5" s="47">
        <v>10132.700000000001</v>
      </c>
      <c r="T5" s="58">
        <f t="shared" ref="T5:T28" si="5">R5+S5</f>
        <v>87989.7</v>
      </c>
      <c r="U5" s="53" t="s">
        <v>26</v>
      </c>
      <c r="Z5" s="9">
        <v>3</v>
      </c>
      <c r="AA5" s="29">
        <v>140</v>
      </c>
      <c r="AB5" s="9">
        <v>9</v>
      </c>
      <c r="AC5" s="29">
        <f>PRODUCT(Z5:AA5:AB5)</f>
        <v>3780</v>
      </c>
      <c r="AE5" s="30"/>
    </row>
    <row r="6" spans="1:32" ht="16.149999999999999" thickBot="1">
      <c r="A6" s="10" t="s">
        <v>27</v>
      </c>
      <c r="B6" s="23">
        <v>0</v>
      </c>
      <c r="C6" s="20"/>
      <c r="D6" s="11"/>
      <c r="E6" s="11"/>
      <c r="F6" s="18"/>
      <c r="G6" s="31"/>
      <c r="H6" s="31">
        <f t="shared" si="0"/>
        <v>0</v>
      </c>
      <c r="I6" s="32"/>
      <c r="J6" s="32"/>
      <c r="K6" s="43"/>
      <c r="L6" s="53" t="s">
        <v>27</v>
      </c>
      <c r="M6" s="24">
        <f t="shared" si="1"/>
        <v>0</v>
      </c>
      <c r="N6" s="47">
        <f>I47</f>
        <v>51251.5</v>
      </c>
      <c r="O6" s="55">
        <v>0.3</v>
      </c>
      <c r="P6" s="47">
        <f t="shared" si="2"/>
        <v>15375.449999999999</v>
      </c>
      <c r="Q6" s="57">
        <f t="shared" si="3"/>
        <v>66626.95</v>
      </c>
      <c r="R6" s="56">
        <f t="shared" si="4"/>
        <v>66626.95</v>
      </c>
      <c r="S6" s="47">
        <v>11450.52</v>
      </c>
      <c r="T6" s="58">
        <f t="shared" si="5"/>
        <v>78077.47</v>
      </c>
      <c r="U6" s="53" t="s">
        <v>27</v>
      </c>
      <c r="Z6" s="9">
        <v>0</v>
      </c>
      <c r="AA6" s="29">
        <v>0</v>
      </c>
      <c r="AB6" s="9">
        <v>0</v>
      </c>
      <c r="AC6" s="29">
        <f>PRODUCT(Z6:AA6:AB6)</f>
        <v>0</v>
      </c>
      <c r="AE6" s="30"/>
    </row>
    <row r="7" spans="1:32" ht="16.149999999999999" thickBot="1">
      <c r="A7" s="10" t="s">
        <v>28</v>
      </c>
      <c r="B7" s="23">
        <v>0</v>
      </c>
      <c r="C7" s="20"/>
      <c r="D7" s="11"/>
      <c r="E7" s="11"/>
      <c r="F7" s="18"/>
      <c r="G7" s="31"/>
      <c r="H7" s="31">
        <f t="shared" si="0"/>
        <v>0</v>
      </c>
      <c r="I7" s="32"/>
      <c r="J7" s="32"/>
      <c r="K7" s="43"/>
      <c r="L7" s="53" t="s">
        <v>28</v>
      </c>
      <c r="M7" s="24">
        <f t="shared" si="1"/>
        <v>0</v>
      </c>
      <c r="N7" s="54">
        <f>I53</f>
        <v>51251.5</v>
      </c>
      <c r="O7" s="55">
        <v>0.3</v>
      </c>
      <c r="P7" s="47">
        <f t="shared" si="2"/>
        <v>15375.449999999999</v>
      </c>
      <c r="Q7" s="57">
        <f t="shared" si="3"/>
        <v>66626.95</v>
      </c>
      <c r="R7" s="56">
        <f t="shared" si="4"/>
        <v>66626.95</v>
      </c>
      <c r="S7" s="47">
        <v>11450.52</v>
      </c>
      <c r="T7" s="58">
        <f t="shared" si="5"/>
        <v>78077.47</v>
      </c>
      <c r="U7" s="53" t="s">
        <v>28</v>
      </c>
      <c r="Z7" s="9">
        <v>0</v>
      </c>
      <c r="AA7" s="29">
        <v>0</v>
      </c>
      <c r="AB7" s="9">
        <v>0</v>
      </c>
      <c r="AC7" s="29">
        <f>PRODUCT(Z7:AA7:AB7)</f>
        <v>0</v>
      </c>
      <c r="AE7" s="30"/>
    </row>
    <row r="8" spans="1:32" ht="16.149999999999999" thickBot="1">
      <c r="A8" s="10" t="s">
        <v>29</v>
      </c>
      <c r="B8" s="23">
        <v>0</v>
      </c>
      <c r="C8" s="20"/>
      <c r="D8" s="11"/>
      <c r="E8" s="11"/>
      <c r="F8" s="18"/>
      <c r="G8" s="31"/>
      <c r="H8" s="31">
        <f t="shared" si="0"/>
        <v>0</v>
      </c>
      <c r="I8" s="32"/>
      <c r="J8" s="32"/>
      <c r="K8" s="43"/>
      <c r="L8" s="53" t="s">
        <v>29</v>
      </c>
      <c r="M8" s="24">
        <f t="shared" si="1"/>
        <v>0</v>
      </c>
      <c r="N8" s="47">
        <f>I48</f>
        <v>226412.40000000002</v>
      </c>
      <c r="O8" s="55">
        <v>0.3</v>
      </c>
      <c r="P8" s="47">
        <f t="shared" si="2"/>
        <v>67923.72</v>
      </c>
      <c r="Q8" s="57">
        <f t="shared" si="3"/>
        <v>294336.12</v>
      </c>
      <c r="R8" s="56">
        <f t="shared" si="4"/>
        <v>294336.12</v>
      </c>
      <c r="S8" s="47">
        <v>7814.61</v>
      </c>
      <c r="T8" s="58">
        <f t="shared" si="5"/>
        <v>302150.73</v>
      </c>
      <c r="U8" s="53" t="s">
        <v>29</v>
      </c>
      <c r="Z8" s="9">
        <v>1</v>
      </c>
      <c r="AA8" s="29">
        <v>1035</v>
      </c>
      <c r="AB8" s="9">
        <v>5</v>
      </c>
      <c r="AC8" s="29">
        <f>PRODUCT(Z8:AA8:AB8)</f>
        <v>5175</v>
      </c>
      <c r="AE8" s="30" t="s">
        <v>30</v>
      </c>
      <c r="AF8" s="30"/>
    </row>
    <row r="9" spans="1:32" ht="16.149999999999999" thickBot="1">
      <c r="A9" s="8" t="s">
        <v>31</v>
      </c>
      <c r="B9" s="23">
        <v>0</v>
      </c>
      <c r="C9" s="20"/>
      <c r="D9" s="11"/>
      <c r="E9" s="11"/>
      <c r="F9" s="18"/>
      <c r="G9" s="31"/>
      <c r="H9" s="31">
        <f t="shared" si="0"/>
        <v>0</v>
      </c>
      <c r="I9" s="32"/>
      <c r="J9" s="32"/>
      <c r="K9" s="43"/>
      <c r="L9" s="53" t="s">
        <v>31</v>
      </c>
      <c r="M9" s="24">
        <f t="shared" si="1"/>
        <v>0</v>
      </c>
      <c r="N9" s="47">
        <f>I54</f>
        <v>38540</v>
      </c>
      <c r="O9" s="55">
        <v>0.3</v>
      </c>
      <c r="P9" s="47">
        <f t="shared" si="2"/>
        <v>11562</v>
      </c>
      <c r="Q9" s="57">
        <f t="shared" si="3"/>
        <v>50102</v>
      </c>
      <c r="R9" s="56">
        <f t="shared" si="4"/>
        <v>50102</v>
      </c>
      <c r="S9" s="47">
        <v>5114.41</v>
      </c>
      <c r="T9" s="58">
        <f t="shared" si="5"/>
        <v>55216.41</v>
      </c>
      <c r="U9" s="53" t="s">
        <v>31</v>
      </c>
      <c r="Z9" s="9">
        <v>0</v>
      </c>
      <c r="AA9" s="29">
        <v>0</v>
      </c>
      <c r="AB9" s="9">
        <v>0</v>
      </c>
      <c r="AC9" s="29">
        <f>PRODUCT(Z9:AA9:AB9)</f>
        <v>0</v>
      </c>
      <c r="AE9" s="30"/>
    </row>
    <row r="10" spans="1:32" ht="16.149999999999999" thickBot="1">
      <c r="A10" s="8" t="s">
        <v>32</v>
      </c>
      <c r="B10" s="23">
        <v>0</v>
      </c>
      <c r="C10" s="20"/>
      <c r="D10" s="11"/>
      <c r="E10" s="11"/>
      <c r="F10" s="18"/>
      <c r="G10" s="31"/>
      <c r="H10" s="31">
        <f t="shared" si="0"/>
        <v>0</v>
      </c>
      <c r="I10" s="32"/>
      <c r="J10" s="32"/>
      <c r="K10" s="43"/>
      <c r="L10" s="53" t="s">
        <v>32</v>
      </c>
      <c r="M10" s="24">
        <f t="shared" si="1"/>
        <v>0</v>
      </c>
      <c r="N10" s="47">
        <f>I49</f>
        <v>82984.800000000003</v>
      </c>
      <c r="O10" s="55">
        <v>0.3</v>
      </c>
      <c r="P10" s="47">
        <f t="shared" si="2"/>
        <v>24895.439999999999</v>
      </c>
      <c r="Q10" s="57">
        <f t="shared" si="3"/>
        <v>107880.24</v>
      </c>
      <c r="R10" s="56">
        <f t="shared" si="4"/>
        <v>107880.24</v>
      </c>
      <c r="S10" s="47">
        <v>3754.31</v>
      </c>
      <c r="T10" s="58">
        <f t="shared" si="5"/>
        <v>111634.55</v>
      </c>
      <c r="U10" s="53" t="s">
        <v>32</v>
      </c>
      <c r="Z10" s="9">
        <v>1</v>
      </c>
      <c r="AA10" s="29">
        <v>325</v>
      </c>
      <c r="AB10" s="9">
        <v>14</v>
      </c>
      <c r="AC10" s="29">
        <f>PRODUCT(Z10:AA10:AB10)</f>
        <v>4550</v>
      </c>
      <c r="AE10" s="30" t="s">
        <v>33</v>
      </c>
    </row>
    <row r="11" spans="1:32" ht="16.149999999999999" thickBot="1">
      <c r="A11" s="10" t="s">
        <v>34</v>
      </c>
      <c r="B11" s="23">
        <v>0</v>
      </c>
      <c r="C11" s="20"/>
      <c r="D11" s="11"/>
      <c r="E11" s="11"/>
      <c r="F11" s="18"/>
      <c r="G11" s="31"/>
      <c r="H11" s="31">
        <f t="shared" si="0"/>
        <v>0</v>
      </c>
      <c r="I11" s="32"/>
      <c r="J11" s="32"/>
      <c r="K11" s="43"/>
      <c r="L11" s="53" t="s">
        <v>34</v>
      </c>
      <c r="M11" s="24">
        <f t="shared" si="1"/>
        <v>0</v>
      </c>
      <c r="N11" s="47">
        <f>I55</f>
        <v>69680</v>
      </c>
      <c r="O11" s="55">
        <v>0.3</v>
      </c>
      <c r="P11" s="47">
        <f t="shared" si="2"/>
        <v>20904</v>
      </c>
      <c r="Q11" s="57">
        <f t="shared" si="3"/>
        <v>90584</v>
      </c>
      <c r="R11" s="56">
        <f t="shared" si="4"/>
        <v>90584</v>
      </c>
      <c r="S11" s="47">
        <v>4332.13</v>
      </c>
      <c r="T11" s="58">
        <f t="shared" si="5"/>
        <v>94916.13</v>
      </c>
      <c r="U11" s="53" t="s">
        <v>34</v>
      </c>
      <c r="Z11" s="9">
        <v>1</v>
      </c>
      <c r="AA11" s="29">
        <v>325</v>
      </c>
      <c r="AB11" s="9">
        <v>11</v>
      </c>
      <c r="AC11" s="29">
        <f>PRODUCT(Z11:AA11:AB11)</f>
        <v>3575</v>
      </c>
      <c r="AE11" s="30" t="s">
        <v>33</v>
      </c>
    </row>
    <row r="12" spans="1:32" ht="16.149999999999999" thickBot="1">
      <c r="A12" s="10" t="s">
        <v>35</v>
      </c>
      <c r="B12" s="23">
        <v>0</v>
      </c>
      <c r="C12" s="20"/>
      <c r="D12" s="11"/>
      <c r="E12" s="11"/>
      <c r="F12" s="18"/>
      <c r="G12" s="31"/>
      <c r="H12" s="31">
        <f t="shared" si="0"/>
        <v>0</v>
      </c>
      <c r="I12" s="32"/>
      <c r="J12" s="32"/>
      <c r="K12" s="43"/>
      <c r="L12" s="53" t="s">
        <v>35</v>
      </c>
      <c r="M12" s="24">
        <f t="shared" si="1"/>
        <v>0</v>
      </c>
      <c r="N12" s="47">
        <f>I40</f>
        <v>46862.5</v>
      </c>
      <c r="O12" s="55">
        <v>0.3</v>
      </c>
      <c r="P12" s="47">
        <f t="shared" si="2"/>
        <v>14058.75</v>
      </c>
      <c r="Q12" s="57">
        <f t="shared" si="3"/>
        <v>60921.25</v>
      </c>
      <c r="R12" s="56">
        <f t="shared" si="4"/>
        <v>60921.25</v>
      </c>
      <c r="S12" s="47">
        <v>3810.55</v>
      </c>
      <c r="T12" s="58">
        <f t="shared" si="5"/>
        <v>64731.8</v>
      </c>
      <c r="U12" s="53" t="s">
        <v>35</v>
      </c>
      <c r="Z12" s="9">
        <v>1</v>
      </c>
      <c r="AA12" s="29">
        <v>487</v>
      </c>
      <c r="AB12" s="9"/>
      <c r="AC12" s="29">
        <f>PRODUCT(Z12:AA12:AB12)</f>
        <v>487</v>
      </c>
      <c r="AE12" s="30" t="s">
        <v>36</v>
      </c>
    </row>
    <row r="13" spans="1:32" ht="16.149999999999999" thickBot="1">
      <c r="A13" s="10" t="s">
        <v>37</v>
      </c>
      <c r="B13" s="23">
        <v>0</v>
      </c>
      <c r="C13" s="20"/>
      <c r="D13" s="11"/>
      <c r="E13" s="11"/>
      <c r="F13" s="18"/>
      <c r="G13" s="31"/>
      <c r="H13" s="31">
        <f t="shared" si="0"/>
        <v>0</v>
      </c>
      <c r="I13" s="32"/>
      <c r="J13" s="32"/>
      <c r="K13" s="43"/>
      <c r="L13" s="53" t="s">
        <v>37</v>
      </c>
      <c r="M13" s="24">
        <f t="shared" si="1"/>
        <v>0</v>
      </c>
      <c r="N13" s="47">
        <f>I50</f>
        <v>52710.5</v>
      </c>
      <c r="O13" s="55">
        <v>0.3</v>
      </c>
      <c r="P13" s="47">
        <f t="shared" si="2"/>
        <v>15813.15</v>
      </c>
      <c r="Q13" s="57">
        <f t="shared" si="3"/>
        <v>68523.649999999994</v>
      </c>
      <c r="R13" s="56">
        <f t="shared" si="4"/>
        <v>68523.649999999994</v>
      </c>
      <c r="S13" s="47">
        <v>18834.099999999999</v>
      </c>
      <c r="T13" s="58">
        <f t="shared" si="5"/>
        <v>87357.75</v>
      </c>
      <c r="U13" s="53" t="s">
        <v>37</v>
      </c>
      <c r="Z13" s="9"/>
      <c r="AA13" s="29"/>
      <c r="AB13" s="9"/>
      <c r="AC13" s="29">
        <v>1260</v>
      </c>
      <c r="AE13" s="30" t="s">
        <v>38</v>
      </c>
    </row>
    <row r="14" spans="1:32" ht="16.149999999999999" thickBot="1">
      <c r="A14" s="10" t="s">
        <v>39</v>
      </c>
      <c r="B14" s="23">
        <v>0</v>
      </c>
      <c r="C14" s="20"/>
      <c r="D14" s="11"/>
      <c r="E14" s="11"/>
      <c r="F14" s="18"/>
      <c r="G14" s="31"/>
      <c r="H14" s="31">
        <f t="shared" si="0"/>
        <v>0</v>
      </c>
      <c r="I14" s="32"/>
      <c r="J14" s="32"/>
      <c r="K14" s="43"/>
      <c r="L14" s="53" t="s">
        <v>39</v>
      </c>
      <c r="M14" s="24">
        <f t="shared" si="1"/>
        <v>0</v>
      </c>
      <c r="N14" s="47">
        <f>I57</f>
        <v>46862.5</v>
      </c>
      <c r="O14" s="55">
        <v>0.3</v>
      </c>
      <c r="P14" s="47">
        <f t="shared" si="2"/>
        <v>14058.75</v>
      </c>
      <c r="Q14" s="57">
        <f t="shared" si="3"/>
        <v>60921.25</v>
      </c>
      <c r="R14" s="56">
        <f t="shared" si="4"/>
        <v>60921.25</v>
      </c>
      <c r="S14" s="47">
        <v>18834.099999999999</v>
      </c>
      <c r="T14" s="58">
        <f t="shared" si="5"/>
        <v>79755.350000000006</v>
      </c>
      <c r="U14" s="53" t="s">
        <v>39</v>
      </c>
      <c r="Z14" s="9"/>
      <c r="AA14" s="29"/>
      <c r="AB14" s="9"/>
      <c r="AC14" s="29">
        <v>1260</v>
      </c>
      <c r="AE14" s="30"/>
    </row>
    <row r="15" spans="1:32" ht="16.149999999999999" thickBot="1">
      <c r="A15" s="10" t="s">
        <v>40</v>
      </c>
      <c r="B15" s="23">
        <v>0</v>
      </c>
      <c r="C15" s="20"/>
      <c r="D15" s="11"/>
      <c r="E15" s="11"/>
      <c r="F15" s="18"/>
      <c r="G15" s="31"/>
      <c r="H15" s="31">
        <f t="shared" si="0"/>
        <v>0</v>
      </c>
      <c r="I15" s="32"/>
      <c r="J15" s="32"/>
      <c r="K15" s="43"/>
      <c r="L15" s="53" t="s">
        <v>40</v>
      </c>
      <c r="M15" s="24">
        <f t="shared" si="1"/>
        <v>0</v>
      </c>
      <c r="N15" s="47">
        <f>I51</f>
        <v>72180</v>
      </c>
      <c r="O15" s="55">
        <v>0.3</v>
      </c>
      <c r="P15" s="47">
        <f t="shared" si="2"/>
        <v>21654</v>
      </c>
      <c r="Q15" s="57">
        <f t="shared" si="3"/>
        <v>93834</v>
      </c>
      <c r="R15" s="56">
        <f t="shared" si="4"/>
        <v>93834</v>
      </c>
      <c r="S15" s="47">
        <v>35316.21</v>
      </c>
      <c r="T15" s="58">
        <f t="shared" si="5"/>
        <v>129150.20999999999</v>
      </c>
      <c r="U15" s="53" t="s">
        <v>40</v>
      </c>
      <c r="Z15" s="9"/>
      <c r="AA15" s="29"/>
      <c r="AB15" s="9"/>
      <c r="AC15" s="29">
        <v>590</v>
      </c>
      <c r="AE15" s="30" t="s">
        <v>41</v>
      </c>
    </row>
    <row r="16" spans="1:32" ht="16.149999999999999" thickBot="1">
      <c r="A16" s="10" t="s">
        <v>42</v>
      </c>
      <c r="B16" s="23">
        <v>0</v>
      </c>
      <c r="C16" s="20"/>
      <c r="D16" s="11"/>
      <c r="E16" s="11"/>
      <c r="F16" s="18"/>
      <c r="G16" s="31"/>
      <c r="H16" s="31">
        <f t="shared" si="0"/>
        <v>0</v>
      </c>
      <c r="I16" s="32"/>
      <c r="J16" s="32"/>
      <c r="K16" s="43"/>
      <c r="L16" s="53" t="s">
        <v>42</v>
      </c>
      <c r="M16" s="24">
        <f t="shared" si="1"/>
        <v>0</v>
      </c>
      <c r="N16" s="47"/>
      <c r="O16" s="55"/>
      <c r="P16" s="47">
        <f t="shared" si="2"/>
        <v>0</v>
      </c>
      <c r="Q16" s="57">
        <f t="shared" si="3"/>
        <v>0</v>
      </c>
      <c r="R16" s="56">
        <f t="shared" si="4"/>
        <v>0</v>
      </c>
      <c r="S16" s="47">
        <v>0</v>
      </c>
      <c r="T16" s="58">
        <f t="shared" si="5"/>
        <v>0</v>
      </c>
      <c r="U16" s="53" t="s">
        <v>42</v>
      </c>
      <c r="Z16" s="9"/>
      <c r="AA16" s="29"/>
      <c r="AB16" s="9"/>
      <c r="AC16" s="29">
        <f>PRODUCT(Z16:AA16:AB16)</f>
        <v>0</v>
      </c>
      <c r="AE16" s="30"/>
    </row>
    <row r="17" spans="1:31" ht="16.149999999999999" thickBot="1">
      <c r="A17" s="10"/>
      <c r="B17" s="23">
        <v>0</v>
      </c>
      <c r="C17" s="20">
        <v>0</v>
      </c>
      <c r="D17" s="11">
        <v>0</v>
      </c>
      <c r="E17" s="11">
        <v>0</v>
      </c>
      <c r="F17" s="18">
        <v>0</v>
      </c>
      <c r="G17" s="31">
        <v>0</v>
      </c>
      <c r="H17" s="31">
        <f>PRODUCT(F17:G17)</f>
        <v>0</v>
      </c>
      <c r="I17" s="32">
        <v>0</v>
      </c>
      <c r="J17" s="32"/>
      <c r="K17" s="43">
        <v>0</v>
      </c>
      <c r="L17" s="53"/>
      <c r="M17" s="24">
        <f t="shared" si="1"/>
        <v>0</v>
      </c>
      <c r="N17" s="47"/>
      <c r="O17" s="55"/>
      <c r="P17" s="47">
        <f t="shared" si="2"/>
        <v>0</v>
      </c>
      <c r="Q17" s="57">
        <f t="shared" si="3"/>
        <v>0</v>
      </c>
      <c r="R17" s="56">
        <f t="shared" si="4"/>
        <v>0</v>
      </c>
      <c r="S17" s="47">
        <v>0</v>
      </c>
      <c r="T17" s="58">
        <v>0</v>
      </c>
      <c r="U17" s="53"/>
      <c r="Z17" s="9"/>
      <c r="AA17" s="29"/>
      <c r="AB17" s="9"/>
      <c r="AC17" s="29">
        <f>PRODUCT(Z17:AA17:AB17)</f>
        <v>0</v>
      </c>
      <c r="AE17" s="30"/>
    </row>
    <row r="18" spans="1:31" ht="16.149999999999999" thickBot="1">
      <c r="A18" s="10"/>
      <c r="B18" s="23">
        <v>0</v>
      </c>
      <c r="C18" s="20">
        <v>0</v>
      </c>
      <c r="D18" s="11">
        <v>0</v>
      </c>
      <c r="E18" s="11">
        <v>0</v>
      </c>
      <c r="F18" s="18">
        <v>0</v>
      </c>
      <c r="G18" s="31">
        <v>0</v>
      </c>
      <c r="H18" s="31">
        <f t="shared" si="0"/>
        <v>0</v>
      </c>
      <c r="I18" s="32">
        <v>0</v>
      </c>
      <c r="J18" s="32"/>
      <c r="K18" s="43">
        <v>0</v>
      </c>
      <c r="L18" s="53"/>
      <c r="M18" s="24">
        <f t="shared" si="1"/>
        <v>0</v>
      </c>
      <c r="N18" s="47"/>
      <c r="O18" s="55"/>
      <c r="P18" s="47">
        <f t="shared" si="2"/>
        <v>0</v>
      </c>
      <c r="Q18" s="57">
        <f t="shared" si="3"/>
        <v>0</v>
      </c>
      <c r="R18" s="56">
        <f t="shared" si="4"/>
        <v>0</v>
      </c>
      <c r="S18" s="47">
        <v>0</v>
      </c>
      <c r="T18" s="58">
        <v>0</v>
      </c>
      <c r="U18" s="53"/>
      <c r="Z18" s="9"/>
      <c r="AA18" s="29"/>
      <c r="AB18" s="9"/>
      <c r="AC18" s="29">
        <f>PRODUCT(Z18:AA18:AB18)</f>
        <v>0</v>
      </c>
      <c r="AE18" s="30"/>
    </row>
    <row r="19" spans="1:31" ht="16.149999999999999" thickBot="1">
      <c r="A19" s="10" t="s">
        <v>43</v>
      </c>
      <c r="B19" s="23">
        <v>49</v>
      </c>
      <c r="C19" s="20">
        <v>5880</v>
      </c>
      <c r="D19" s="11">
        <v>5880</v>
      </c>
      <c r="E19" s="11"/>
      <c r="F19" s="18">
        <v>21</v>
      </c>
      <c r="G19" s="31">
        <v>45</v>
      </c>
      <c r="H19" s="31">
        <f t="shared" si="0"/>
        <v>945</v>
      </c>
      <c r="I19" s="32">
        <v>500</v>
      </c>
      <c r="J19" s="32">
        <v>7560</v>
      </c>
      <c r="K19" s="43">
        <v>19626.560000000001</v>
      </c>
      <c r="L19" s="53" t="s">
        <v>43</v>
      </c>
      <c r="M19" s="24">
        <f t="shared" si="1"/>
        <v>40391.56</v>
      </c>
      <c r="N19" s="47">
        <f>I35</f>
        <v>72180</v>
      </c>
      <c r="O19" s="55">
        <v>0.3</v>
      </c>
      <c r="P19" s="47">
        <f t="shared" si="2"/>
        <v>21654</v>
      </c>
      <c r="Q19" s="57">
        <f t="shared" si="3"/>
        <v>93834</v>
      </c>
      <c r="R19" s="56">
        <f t="shared" si="4"/>
        <v>134225.56</v>
      </c>
      <c r="S19" s="47">
        <v>6375</v>
      </c>
      <c r="T19" s="58">
        <f t="shared" si="5"/>
        <v>140600.56</v>
      </c>
      <c r="U19" s="53" t="s">
        <v>43</v>
      </c>
      <c r="Z19" s="9">
        <v>2</v>
      </c>
      <c r="AA19" s="29">
        <v>140</v>
      </c>
      <c r="AB19" s="9">
        <v>27</v>
      </c>
      <c r="AC19" s="29">
        <f>PRODUCT(Z19:AA19:AB19)</f>
        <v>7560</v>
      </c>
      <c r="AE19" s="30"/>
    </row>
    <row r="20" spans="1:31" ht="16.149999999999999" thickBot="1">
      <c r="A20" s="10" t="s">
        <v>44</v>
      </c>
      <c r="B20" s="23">
        <v>14</v>
      </c>
      <c r="C20" s="20">
        <v>4400</v>
      </c>
      <c r="D20" s="11">
        <v>2100</v>
      </c>
      <c r="E20" s="11"/>
      <c r="F20" s="18">
        <v>7</v>
      </c>
      <c r="G20" s="31">
        <v>45</v>
      </c>
      <c r="H20" s="31">
        <f t="shared" si="0"/>
        <v>315</v>
      </c>
      <c r="I20" s="32">
        <v>0</v>
      </c>
      <c r="J20" s="32">
        <v>160</v>
      </c>
      <c r="K20" s="43">
        <v>8204.43</v>
      </c>
      <c r="L20" s="53" t="s">
        <v>44</v>
      </c>
      <c r="M20" s="24">
        <f t="shared" si="1"/>
        <v>15179.43</v>
      </c>
      <c r="N20" s="47">
        <f>I40</f>
        <v>46862.5</v>
      </c>
      <c r="O20" s="55">
        <v>0.3</v>
      </c>
      <c r="P20" s="47">
        <f t="shared" si="2"/>
        <v>14058.75</v>
      </c>
      <c r="Q20" s="57">
        <f t="shared" si="3"/>
        <v>60921.25</v>
      </c>
      <c r="R20" s="56">
        <f t="shared" si="4"/>
        <v>76100.679999999993</v>
      </c>
      <c r="S20" s="47">
        <v>192.94</v>
      </c>
      <c r="T20" s="58">
        <f t="shared" si="5"/>
        <v>76293.62</v>
      </c>
      <c r="U20" s="53" t="s">
        <v>44</v>
      </c>
      <c r="Z20" s="9">
        <v>1</v>
      </c>
      <c r="AA20" s="29">
        <v>160</v>
      </c>
      <c r="AB20" s="9">
        <v>1</v>
      </c>
      <c r="AC20" s="29">
        <f>PRODUCT(Z20:AA20:AB20)</f>
        <v>160</v>
      </c>
      <c r="AE20" s="30"/>
    </row>
    <row r="21" spans="1:31" ht="16.149999999999999" thickBot="1">
      <c r="A21" s="8" t="s">
        <v>45</v>
      </c>
      <c r="B21" s="23">
        <v>14</v>
      </c>
      <c r="C21" s="20">
        <v>2000</v>
      </c>
      <c r="D21" s="11">
        <v>3340</v>
      </c>
      <c r="E21" s="11"/>
      <c r="F21" s="18">
        <v>6</v>
      </c>
      <c r="G21" s="31">
        <v>45</v>
      </c>
      <c r="H21" s="31">
        <f t="shared" si="0"/>
        <v>270</v>
      </c>
      <c r="I21" s="32">
        <v>0</v>
      </c>
      <c r="J21" s="32">
        <v>0</v>
      </c>
      <c r="K21" s="43">
        <v>4817.3</v>
      </c>
      <c r="L21" s="53" t="s">
        <v>45</v>
      </c>
      <c r="M21" s="24">
        <f t="shared" si="1"/>
        <v>10427.299999999999</v>
      </c>
      <c r="N21" s="47">
        <f>I36</f>
        <v>38540</v>
      </c>
      <c r="O21" s="55">
        <v>0.3</v>
      </c>
      <c r="P21" s="47">
        <f t="shared" si="2"/>
        <v>11562</v>
      </c>
      <c r="Q21" s="57">
        <f t="shared" si="3"/>
        <v>50102</v>
      </c>
      <c r="R21" s="56">
        <f t="shared" si="4"/>
        <v>60529.3</v>
      </c>
      <c r="S21" s="47">
        <v>1971</v>
      </c>
      <c r="T21" s="58">
        <f t="shared" si="5"/>
        <v>62500.3</v>
      </c>
      <c r="U21" s="53" t="s">
        <v>45</v>
      </c>
      <c r="Z21" s="9"/>
      <c r="AA21" s="29"/>
      <c r="AB21" s="9"/>
      <c r="AC21" s="29">
        <f>PRODUCT(Z21:AA21:AB21)</f>
        <v>0</v>
      </c>
      <c r="AE21" s="30"/>
    </row>
    <row r="22" spans="1:31" ht="16.149999999999999" thickBot="1">
      <c r="A22" s="10" t="s">
        <v>46</v>
      </c>
      <c r="B22" s="23">
        <v>27</v>
      </c>
      <c r="C22" s="20">
        <v>5550</v>
      </c>
      <c r="D22" s="11">
        <v>5300</v>
      </c>
      <c r="E22" s="11"/>
      <c r="F22" s="18">
        <v>10</v>
      </c>
      <c r="G22" s="31">
        <v>45</v>
      </c>
      <c r="H22" s="31">
        <f t="shared" si="0"/>
        <v>450</v>
      </c>
      <c r="I22" s="32">
        <v>500</v>
      </c>
      <c r="J22" s="32">
        <v>4200</v>
      </c>
      <c r="K22" s="43">
        <v>5302.11</v>
      </c>
      <c r="L22" s="53" t="s">
        <v>46</v>
      </c>
      <c r="M22" s="24">
        <f t="shared" si="1"/>
        <v>21302.11</v>
      </c>
      <c r="N22" s="47">
        <f>I41</f>
        <v>72180</v>
      </c>
      <c r="O22" s="55">
        <v>0.3</v>
      </c>
      <c r="P22" s="47">
        <f t="shared" si="2"/>
        <v>21654</v>
      </c>
      <c r="Q22" s="57">
        <f t="shared" si="3"/>
        <v>93834</v>
      </c>
      <c r="R22" s="56">
        <f t="shared" si="4"/>
        <v>115136.11</v>
      </c>
      <c r="S22" s="47">
        <v>6196</v>
      </c>
      <c r="T22" s="58">
        <f t="shared" si="5"/>
        <v>121332.11</v>
      </c>
      <c r="U22" s="53" t="s">
        <v>46</v>
      </c>
      <c r="Z22" s="9">
        <v>2</v>
      </c>
      <c r="AA22" s="29">
        <v>105</v>
      </c>
      <c r="AB22" s="9">
        <v>20</v>
      </c>
      <c r="AC22" s="29">
        <f>PRODUCT(Z22:AA22:AB22)</f>
        <v>4200</v>
      </c>
      <c r="AE22" s="30"/>
    </row>
    <row r="23" spans="1:31" ht="16.149999999999999" thickBot="1">
      <c r="A23" s="10" t="s">
        <v>47</v>
      </c>
      <c r="B23" s="23">
        <v>21</v>
      </c>
      <c r="C23" s="20">
        <v>3800</v>
      </c>
      <c r="D23" s="11">
        <v>3050</v>
      </c>
      <c r="E23" s="11"/>
      <c r="F23" s="18">
        <v>16</v>
      </c>
      <c r="G23" s="31">
        <v>45</v>
      </c>
      <c r="H23" s="31">
        <f t="shared" si="0"/>
        <v>720</v>
      </c>
      <c r="I23" s="32">
        <v>0</v>
      </c>
      <c r="J23" s="32">
        <v>240</v>
      </c>
      <c r="K23" s="43">
        <v>1754.94</v>
      </c>
      <c r="L23" s="53" t="s">
        <v>47</v>
      </c>
      <c r="M23" s="24">
        <f t="shared" si="1"/>
        <v>9564.94</v>
      </c>
      <c r="N23" s="47">
        <f>I37</f>
        <v>75668.5</v>
      </c>
      <c r="O23" s="55">
        <v>0.3</v>
      </c>
      <c r="P23" s="47">
        <f t="shared" si="2"/>
        <v>22700.55</v>
      </c>
      <c r="Q23" s="57">
        <f t="shared" si="3"/>
        <v>98369.05</v>
      </c>
      <c r="R23" s="56">
        <f t="shared" si="4"/>
        <v>107933.99</v>
      </c>
      <c r="S23" s="47">
        <v>3187.5</v>
      </c>
      <c r="T23" s="58">
        <f t="shared" si="5"/>
        <v>111121.49</v>
      </c>
      <c r="U23" s="53" t="s">
        <v>47</v>
      </c>
      <c r="Z23" s="9">
        <v>2</v>
      </c>
      <c r="AA23" s="29">
        <v>120</v>
      </c>
      <c r="AB23" s="9">
        <v>2</v>
      </c>
      <c r="AC23" s="29">
        <f>PRODUCT(Z23:AA23:AB23)</f>
        <v>480</v>
      </c>
      <c r="AE23" s="30"/>
    </row>
    <row r="24" spans="1:31" ht="16.149999999999999" thickBot="1">
      <c r="A24" s="10" t="s">
        <v>48</v>
      </c>
      <c r="B24" s="23">
        <v>10</v>
      </c>
      <c r="C24" s="20">
        <v>3800</v>
      </c>
      <c r="D24" s="11">
        <v>3050</v>
      </c>
      <c r="E24" s="11"/>
      <c r="F24" s="18">
        <v>7</v>
      </c>
      <c r="G24" s="31">
        <v>45</v>
      </c>
      <c r="H24" s="31">
        <f t="shared" si="0"/>
        <v>315</v>
      </c>
      <c r="I24" s="32">
        <v>0</v>
      </c>
      <c r="J24" s="32">
        <v>240</v>
      </c>
      <c r="K24" s="43">
        <v>1754.93</v>
      </c>
      <c r="L24" s="53" t="s">
        <v>48</v>
      </c>
      <c r="M24" s="24">
        <f t="shared" si="1"/>
        <v>9159.93</v>
      </c>
      <c r="N24" s="47">
        <f>I42</f>
        <v>69820</v>
      </c>
      <c r="O24" s="55">
        <v>0.3</v>
      </c>
      <c r="P24" s="47">
        <f t="shared" si="2"/>
        <v>20946</v>
      </c>
      <c r="Q24" s="57">
        <f t="shared" si="3"/>
        <v>90766</v>
      </c>
      <c r="R24" s="56">
        <f t="shared" si="4"/>
        <v>99925.93</v>
      </c>
      <c r="S24" s="47">
        <v>3187.5</v>
      </c>
      <c r="T24" s="58">
        <f t="shared" si="5"/>
        <v>103113.43</v>
      </c>
      <c r="U24" s="53" t="s">
        <v>48</v>
      </c>
      <c r="Z24" s="9"/>
      <c r="AA24" s="29"/>
      <c r="AB24" s="9"/>
      <c r="AC24" s="29">
        <f>PRODUCT(Z24:AA24:AB24)</f>
        <v>0</v>
      </c>
      <c r="AE24" s="30"/>
    </row>
    <row r="25" spans="1:31" ht="16.149999999999999" thickBot="1">
      <c r="A25" s="10" t="s">
        <v>49</v>
      </c>
      <c r="B25" s="23">
        <v>9</v>
      </c>
      <c r="C25" s="20">
        <v>1775</v>
      </c>
      <c r="D25" s="11">
        <v>1300</v>
      </c>
      <c r="E25" s="11"/>
      <c r="F25" s="18">
        <v>7</v>
      </c>
      <c r="G25" s="31">
        <v>45</v>
      </c>
      <c r="H25" s="31">
        <f t="shared" si="0"/>
        <v>315</v>
      </c>
      <c r="I25" s="32">
        <v>0</v>
      </c>
      <c r="J25" s="32">
        <v>0</v>
      </c>
      <c r="K25" s="43">
        <v>1860.04</v>
      </c>
      <c r="L25" s="53" t="s">
        <v>49</v>
      </c>
      <c r="M25" s="24">
        <f t="shared" si="1"/>
        <v>5250.04</v>
      </c>
      <c r="N25" s="47">
        <f>I38</f>
        <v>12000</v>
      </c>
      <c r="O25" s="55">
        <v>0.3</v>
      </c>
      <c r="P25" s="47">
        <f t="shared" si="2"/>
        <v>3600</v>
      </c>
      <c r="Q25" s="57">
        <f t="shared" si="3"/>
        <v>15600</v>
      </c>
      <c r="R25" s="56">
        <f t="shared" si="4"/>
        <v>20850.04</v>
      </c>
      <c r="S25" s="47">
        <v>0</v>
      </c>
      <c r="T25" s="58">
        <f t="shared" si="5"/>
        <v>20850.04</v>
      </c>
      <c r="U25" s="53" t="s">
        <v>49</v>
      </c>
      <c r="Z25" s="9">
        <v>1</v>
      </c>
      <c r="AA25" s="29">
        <v>145</v>
      </c>
      <c r="AB25" s="9">
        <v>7</v>
      </c>
      <c r="AC25" s="29">
        <f>PRODUCT(Z25:AA25:AB25)</f>
        <v>1015</v>
      </c>
      <c r="AE25" s="30"/>
    </row>
    <row r="26" spans="1:31" ht="16.149999999999999" thickBot="1">
      <c r="A26" s="10" t="s">
        <v>50</v>
      </c>
      <c r="B26" s="23">
        <v>6</v>
      </c>
      <c r="C26" s="20">
        <v>1775</v>
      </c>
      <c r="D26" s="11">
        <v>1300</v>
      </c>
      <c r="E26" s="11"/>
      <c r="F26" s="18">
        <v>6</v>
      </c>
      <c r="G26" s="31">
        <v>45</v>
      </c>
      <c r="H26" s="31">
        <f t="shared" si="0"/>
        <v>270</v>
      </c>
      <c r="I26" s="32">
        <v>0</v>
      </c>
      <c r="J26" s="32">
        <v>0</v>
      </c>
      <c r="K26" s="43">
        <v>1860.03</v>
      </c>
      <c r="L26" s="53" t="s">
        <v>50</v>
      </c>
      <c r="M26" s="24">
        <f t="shared" si="1"/>
        <v>5205.03</v>
      </c>
      <c r="N26" s="47">
        <v>0</v>
      </c>
      <c r="O26" s="55">
        <v>0.3</v>
      </c>
      <c r="P26" s="47">
        <f t="shared" si="2"/>
        <v>0</v>
      </c>
      <c r="Q26" s="57">
        <f t="shared" si="3"/>
        <v>0</v>
      </c>
      <c r="R26" s="56">
        <f t="shared" si="4"/>
        <v>5205.03</v>
      </c>
      <c r="S26" s="47">
        <v>0</v>
      </c>
      <c r="T26" s="58">
        <f t="shared" si="5"/>
        <v>5205.03</v>
      </c>
      <c r="U26" s="53" t="s">
        <v>50</v>
      </c>
      <c r="Z26" s="9"/>
      <c r="AA26" s="29"/>
      <c r="AB26" s="9"/>
      <c r="AC26" s="29">
        <f>PRODUCT(Z26:AA26:AB26)</f>
        <v>0</v>
      </c>
      <c r="AE26" s="30"/>
    </row>
    <row r="27" spans="1:31" ht="16.149999999999999" thickBot="1">
      <c r="A27" s="10" t="s">
        <v>51</v>
      </c>
      <c r="B27" s="23">
        <v>67</v>
      </c>
      <c r="C27" s="20">
        <v>10425</v>
      </c>
      <c r="D27" s="11">
        <v>5480</v>
      </c>
      <c r="E27" s="11"/>
      <c r="F27" s="18">
        <v>42</v>
      </c>
      <c r="G27" s="31">
        <v>45</v>
      </c>
      <c r="H27" s="31">
        <f t="shared" si="0"/>
        <v>1890</v>
      </c>
      <c r="I27" s="32">
        <v>0</v>
      </c>
      <c r="J27" s="32">
        <v>0</v>
      </c>
      <c r="K27" s="43">
        <v>9769.4599999999991</v>
      </c>
      <c r="L27" s="53" t="s">
        <v>51</v>
      </c>
      <c r="M27" s="24">
        <f t="shared" si="1"/>
        <v>27564.46</v>
      </c>
      <c r="N27" s="47">
        <f>I39</f>
        <v>73251.5</v>
      </c>
      <c r="O27" s="55">
        <v>0.3</v>
      </c>
      <c r="P27" s="47">
        <f t="shared" si="2"/>
        <v>21975.45</v>
      </c>
      <c r="Q27" s="57">
        <f t="shared" si="3"/>
        <v>95226.95</v>
      </c>
      <c r="R27" s="56">
        <f t="shared" si="4"/>
        <v>122791.41</v>
      </c>
      <c r="S27" s="47">
        <v>2477</v>
      </c>
      <c r="T27" s="58">
        <f t="shared" si="5"/>
        <v>125268.41</v>
      </c>
      <c r="U27" s="53" t="s">
        <v>51</v>
      </c>
      <c r="Z27" s="9"/>
      <c r="AA27" s="29">
        <v>304</v>
      </c>
      <c r="AB27" s="9"/>
      <c r="AC27" s="29">
        <f>PRODUCT(Z27:AA27:AB27)</f>
        <v>304</v>
      </c>
      <c r="AE27" s="30"/>
    </row>
    <row r="28" spans="1:31" ht="16.149999999999999" thickBot="1">
      <c r="A28" s="41" t="s">
        <v>52</v>
      </c>
      <c r="B28" s="23">
        <v>23</v>
      </c>
      <c r="C28" s="20">
        <v>5550</v>
      </c>
      <c r="D28" s="11">
        <v>5450</v>
      </c>
      <c r="E28" s="11"/>
      <c r="F28" s="19">
        <v>23</v>
      </c>
      <c r="G28" s="31">
        <v>45</v>
      </c>
      <c r="H28" s="31">
        <f t="shared" si="0"/>
        <v>1035</v>
      </c>
      <c r="I28" s="33">
        <v>0</v>
      </c>
      <c r="J28" s="33">
        <v>0</v>
      </c>
      <c r="K28" s="43">
        <v>9469.4599999999991</v>
      </c>
      <c r="L28" s="53" t="s">
        <v>52</v>
      </c>
      <c r="M28" s="24">
        <f t="shared" si="1"/>
        <v>21504.46</v>
      </c>
      <c r="N28" s="47">
        <f>I44</f>
        <v>62251.5</v>
      </c>
      <c r="O28" s="55">
        <v>0.3</v>
      </c>
      <c r="P28" s="47">
        <f t="shared" si="2"/>
        <v>18675.45</v>
      </c>
      <c r="Q28" s="57">
        <f t="shared" si="3"/>
        <v>80926.95</v>
      </c>
      <c r="R28" s="56">
        <f t="shared" si="4"/>
        <v>102431.41</v>
      </c>
      <c r="S28" s="47">
        <v>2477</v>
      </c>
      <c r="T28" s="58">
        <f t="shared" si="5"/>
        <v>104908.41</v>
      </c>
      <c r="U28" s="53" t="s">
        <v>52</v>
      </c>
      <c r="Z28" s="9"/>
      <c r="AA28" s="29"/>
      <c r="AB28" s="9"/>
      <c r="AC28" s="29">
        <f>PRODUCT(Z28:AA28:AB28)</f>
        <v>0</v>
      </c>
      <c r="AE28" s="30"/>
    </row>
    <row r="29" spans="1:31" ht="15">
      <c r="A29" s="40"/>
      <c r="B29" s="36">
        <f>SUM(B4:B28)</f>
        <v>240</v>
      </c>
      <c r="C29" s="39">
        <f>C4+C5+C6+C7+C8+C9+C10+C11+C12+C13+C14+C15+C16+C19+C20+C21+C22+C23+C24+C25+C26+C27+C28</f>
        <v>44955</v>
      </c>
      <c r="D29" s="39">
        <f>D4+D5+D6+D7+D8+D9+D10+D11+D12+D13+D14+D15+D16+D19+D20+D21+D22+D23+D24+D25+D26+D27+D28</f>
        <v>36250</v>
      </c>
      <c r="E29" s="37">
        <f>SUM(E4:E28)</f>
        <v>0</v>
      </c>
      <c r="F29" s="27">
        <f>SUM(F4:F28)</f>
        <v>145</v>
      </c>
      <c r="G29" s="35"/>
      <c r="H29" s="37">
        <f>SUM(H4:H28)</f>
        <v>6525</v>
      </c>
      <c r="I29" s="38">
        <f>SUM(I4:I28)</f>
        <v>1000</v>
      </c>
      <c r="J29" s="37">
        <f>J4+J5+J6+J7+J8+J9+J10+J11+J12+J13+J14+J15+J16+J19+J20+J21+J22+J23+J24+J25+J26+J27+J28</f>
        <v>12400</v>
      </c>
      <c r="K29" s="38">
        <f>SUM(K4:K28)</f>
        <v>64419.26</v>
      </c>
      <c r="L29" s="9"/>
      <c r="M29" s="37">
        <f>SUM(M4:M28)</f>
        <v>165549.25999999998</v>
      </c>
      <c r="N29" s="9"/>
      <c r="R29" s="37">
        <f>SUM(R4:R28)</f>
        <v>1962876.87</v>
      </c>
      <c r="S29" s="35">
        <f>SUM(S4:S28)</f>
        <v>161286.1</v>
      </c>
      <c r="T29" s="37">
        <f>SUM(T4:T28)</f>
        <v>2124162.9700000002</v>
      </c>
      <c r="U29" s="9"/>
    </row>
    <row r="30" spans="1:31" ht="15">
      <c r="A30" s="40"/>
      <c r="B30" s="12"/>
      <c r="C30" s="13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31" ht="15">
      <c r="A31" s="40"/>
      <c r="B31" s="12"/>
      <c r="C31" s="13"/>
      <c r="D31" s="13"/>
      <c r="E31" s="9"/>
      <c r="F31" s="9"/>
      <c r="G31" s="9"/>
      <c r="H31" s="34"/>
      <c r="I31" s="9"/>
      <c r="J31" s="35">
        <f>C29+D29+E29+H29+I29+J29+K29</f>
        <v>165549.26</v>
      </c>
      <c r="K31" s="9"/>
      <c r="L31" s="9"/>
      <c r="M31" s="9"/>
      <c r="N31" s="9"/>
      <c r="O31" s="9"/>
    </row>
    <row r="32" spans="1:31">
      <c r="A32" s="9"/>
      <c r="B32" s="9"/>
      <c r="C32" s="13"/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13"/>
      <c r="D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6">
      <c r="A34" s="48" t="s">
        <v>53</v>
      </c>
      <c r="B34" s="48"/>
      <c r="C34" s="48"/>
      <c r="D34" s="48"/>
      <c r="E34" s="48" t="s">
        <v>54</v>
      </c>
      <c r="F34" s="48" t="s">
        <v>55</v>
      </c>
      <c r="G34" s="48" t="s">
        <v>56</v>
      </c>
      <c r="H34" s="48" t="s">
        <v>57</v>
      </c>
      <c r="I34" s="48" t="s">
        <v>58</v>
      </c>
      <c r="J34" s="9"/>
      <c r="K34" s="9"/>
      <c r="L34" s="9"/>
      <c r="M34" s="9"/>
      <c r="N34" s="9"/>
      <c r="O34" s="9"/>
    </row>
    <row r="35" spans="1:15" ht="15.6">
      <c r="A35" s="49" t="s">
        <v>59</v>
      </c>
      <c r="B35" s="50">
        <v>95450</v>
      </c>
      <c r="C35" s="49" t="s">
        <v>60</v>
      </c>
      <c r="D35" s="50">
        <f>B35*0.4</f>
        <v>38180</v>
      </c>
      <c r="E35" s="50">
        <v>12000</v>
      </c>
      <c r="F35" s="50">
        <v>11000</v>
      </c>
      <c r="G35" s="51">
        <v>2</v>
      </c>
      <c r="H35" s="50">
        <f t="shared" ref="H35:H44" si="6">F35*G35</f>
        <v>22000</v>
      </c>
      <c r="I35" s="52">
        <f>D35+E35+H35</f>
        <v>72180</v>
      </c>
      <c r="J35" s="9"/>
      <c r="K35" s="9"/>
      <c r="L35" s="9"/>
      <c r="M35" s="9"/>
      <c r="N35" s="9"/>
      <c r="O35" s="9"/>
    </row>
    <row r="36" spans="1:15" ht="15.6">
      <c r="A36" s="49" t="s">
        <v>61</v>
      </c>
      <c r="B36" s="50">
        <v>26540</v>
      </c>
      <c r="C36" s="49"/>
      <c r="D36" s="50">
        <v>26540</v>
      </c>
      <c r="E36" s="50">
        <v>12000</v>
      </c>
      <c r="F36" s="50">
        <v>11000</v>
      </c>
      <c r="G36" s="51">
        <v>0</v>
      </c>
      <c r="H36" s="50">
        <f t="shared" si="6"/>
        <v>0</v>
      </c>
      <c r="I36" s="52">
        <f>D36+E36+H36</f>
        <v>38540</v>
      </c>
    </row>
    <row r="37" spans="1:15" ht="15.6">
      <c r="A37" s="49" t="s">
        <v>62</v>
      </c>
      <c r="B37" s="60">
        <v>105337</v>
      </c>
      <c r="C37" s="49" t="s">
        <v>63</v>
      </c>
      <c r="D37" s="50">
        <f>B37*0.5</f>
        <v>52668.5</v>
      </c>
      <c r="E37" s="50">
        <v>12000</v>
      </c>
      <c r="F37" s="50">
        <v>11000</v>
      </c>
      <c r="G37" s="51">
        <v>1</v>
      </c>
      <c r="H37" s="50">
        <f t="shared" si="6"/>
        <v>11000</v>
      </c>
      <c r="I37" s="52">
        <f>D37+E37+H37</f>
        <v>75668.5</v>
      </c>
    </row>
    <row r="38" spans="1:15" ht="15.6">
      <c r="A38" s="49" t="s">
        <v>64</v>
      </c>
      <c r="B38" s="50"/>
      <c r="C38" s="49"/>
      <c r="D38" s="50"/>
      <c r="E38" s="50">
        <v>12000</v>
      </c>
      <c r="F38" s="50"/>
      <c r="G38" s="51">
        <v>0</v>
      </c>
      <c r="H38" s="50">
        <f t="shared" si="6"/>
        <v>0</v>
      </c>
      <c r="I38" s="52">
        <v>12000</v>
      </c>
    </row>
    <row r="39" spans="1:15" ht="18" customHeight="1">
      <c r="A39" s="49" t="s">
        <v>51</v>
      </c>
      <c r="B39" s="50">
        <v>56503</v>
      </c>
      <c r="C39" s="49" t="s">
        <v>63</v>
      </c>
      <c r="D39" s="50">
        <f>B39*0.5</f>
        <v>28251.5</v>
      </c>
      <c r="E39" s="50">
        <v>12000</v>
      </c>
      <c r="F39" s="50">
        <v>11000</v>
      </c>
      <c r="G39" s="51">
        <v>3</v>
      </c>
      <c r="H39" s="50">
        <f t="shared" si="6"/>
        <v>33000</v>
      </c>
      <c r="I39" s="52">
        <f t="shared" ref="I39:I44" si="7">D39+E39+H39</f>
        <v>73251.5</v>
      </c>
    </row>
    <row r="40" spans="1:15" ht="15.6">
      <c r="A40" s="49" t="s">
        <v>65</v>
      </c>
      <c r="B40" s="50">
        <v>95450</v>
      </c>
      <c r="C40" s="49" t="s">
        <v>66</v>
      </c>
      <c r="D40" s="50">
        <f>B40*0.25</f>
        <v>23862.5</v>
      </c>
      <c r="E40" s="50">
        <v>12000</v>
      </c>
      <c r="F40" s="50">
        <v>11000</v>
      </c>
      <c r="G40" s="51">
        <v>1</v>
      </c>
      <c r="H40" s="50">
        <f t="shared" si="6"/>
        <v>11000</v>
      </c>
      <c r="I40" s="52">
        <f t="shared" si="7"/>
        <v>46862.5</v>
      </c>
    </row>
    <row r="41" spans="1:15" ht="15.6">
      <c r="A41" s="49" t="s">
        <v>67</v>
      </c>
      <c r="B41" s="50">
        <v>95450</v>
      </c>
      <c r="C41" s="49" t="s">
        <v>60</v>
      </c>
      <c r="D41" s="50">
        <f>B41*0.4</f>
        <v>38180</v>
      </c>
      <c r="E41" s="50">
        <v>12000</v>
      </c>
      <c r="F41" s="50">
        <v>11000</v>
      </c>
      <c r="G41" s="51">
        <v>2</v>
      </c>
      <c r="H41" s="50">
        <f t="shared" si="6"/>
        <v>22000</v>
      </c>
      <c r="I41" s="52">
        <f t="shared" si="7"/>
        <v>72180</v>
      </c>
    </row>
    <row r="42" spans="1:15" ht="15.6">
      <c r="A42" s="49" t="s">
        <v>68</v>
      </c>
      <c r="B42" s="60">
        <v>93640</v>
      </c>
      <c r="C42" s="49" t="s">
        <v>63</v>
      </c>
      <c r="D42" s="50">
        <f>B42*0.5</f>
        <v>46820</v>
      </c>
      <c r="E42" s="50">
        <v>12000</v>
      </c>
      <c r="F42" s="50">
        <v>11000</v>
      </c>
      <c r="G42" s="51">
        <v>1</v>
      </c>
      <c r="H42" s="50">
        <f t="shared" si="6"/>
        <v>11000</v>
      </c>
      <c r="I42" s="52">
        <f t="shared" si="7"/>
        <v>69820</v>
      </c>
    </row>
    <row r="43" spans="1:15" ht="15.6">
      <c r="A43" s="49" t="s">
        <v>69</v>
      </c>
      <c r="B43" s="50"/>
      <c r="C43" s="49"/>
      <c r="D43" s="50"/>
      <c r="E43" s="50">
        <v>12000</v>
      </c>
      <c r="F43" s="50"/>
      <c r="G43" s="51">
        <v>0</v>
      </c>
      <c r="H43" s="50">
        <f t="shared" si="6"/>
        <v>0</v>
      </c>
      <c r="I43" s="52">
        <f t="shared" si="7"/>
        <v>12000</v>
      </c>
    </row>
    <row r="44" spans="1:15" ht="15.6">
      <c r="A44" s="49" t="s">
        <v>70</v>
      </c>
      <c r="B44" s="50">
        <v>56503</v>
      </c>
      <c r="C44" s="49" t="s">
        <v>63</v>
      </c>
      <c r="D44" s="50">
        <f>B44*0.5</f>
        <v>28251.5</v>
      </c>
      <c r="E44" s="50">
        <v>12000</v>
      </c>
      <c r="F44" s="50">
        <v>11000</v>
      </c>
      <c r="G44" s="51">
        <v>2</v>
      </c>
      <c r="H44" s="50">
        <f t="shared" si="6"/>
        <v>22000</v>
      </c>
      <c r="I44" s="52">
        <f t="shared" si="7"/>
        <v>62251.5</v>
      </c>
    </row>
    <row r="45" spans="1:15" ht="15.6">
      <c r="A45" s="49"/>
      <c r="B45" s="50"/>
      <c r="C45" s="49"/>
      <c r="D45" s="50"/>
      <c r="E45" s="50"/>
      <c r="F45" s="50"/>
      <c r="G45" s="51"/>
      <c r="H45" s="50"/>
      <c r="I45" s="52"/>
    </row>
    <row r="46" spans="1:15" ht="15.6">
      <c r="A46" s="49" t="s">
        <v>71</v>
      </c>
      <c r="B46" s="50">
        <v>95450</v>
      </c>
      <c r="C46" s="49" t="s">
        <v>60</v>
      </c>
      <c r="D46" s="50">
        <f t="shared" ref="D46:D48" si="8">B46*0.4</f>
        <v>38180</v>
      </c>
      <c r="E46" s="50">
        <v>12000</v>
      </c>
      <c r="F46" s="50">
        <v>11000</v>
      </c>
      <c r="G46" s="51">
        <v>1</v>
      </c>
      <c r="H46" s="50">
        <f t="shared" ref="H46:H57" si="9">F46*G46</f>
        <v>11000</v>
      </c>
      <c r="I46" s="52">
        <f t="shared" ref="I46:I57" si="10">D46+E46+H46</f>
        <v>61180</v>
      </c>
      <c r="J46" s="9"/>
      <c r="K46" s="9"/>
      <c r="L46" s="9"/>
      <c r="M46" s="9"/>
      <c r="N46" s="9"/>
      <c r="O46" s="9"/>
    </row>
    <row r="47" spans="1:15" ht="15.6">
      <c r="A47" s="49" t="s">
        <v>72</v>
      </c>
      <c r="B47" s="50">
        <v>56503</v>
      </c>
      <c r="C47" s="49" t="s">
        <v>63</v>
      </c>
      <c r="D47" s="50">
        <f>B47*0.5</f>
        <v>28251.5</v>
      </c>
      <c r="E47" s="50">
        <v>12000</v>
      </c>
      <c r="F47" s="50">
        <v>11000</v>
      </c>
      <c r="G47" s="51">
        <v>1</v>
      </c>
      <c r="H47" s="50">
        <f t="shared" si="9"/>
        <v>11000</v>
      </c>
      <c r="I47" s="52">
        <f t="shared" si="10"/>
        <v>51251.5</v>
      </c>
    </row>
    <row r="48" spans="1:15" ht="15.6">
      <c r="A48" s="49" t="s">
        <v>73</v>
      </c>
      <c r="B48" s="60">
        <v>316031</v>
      </c>
      <c r="C48" s="49" t="s">
        <v>60</v>
      </c>
      <c r="D48" s="50">
        <f t="shared" si="8"/>
        <v>126412.40000000001</v>
      </c>
      <c r="E48" s="50">
        <v>12000</v>
      </c>
      <c r="F48" s="50">
        <v>11000</v>
      </c>
      <c r="G48" s="51">
        <v>8</v>
      </c>
      <c r="H48" s="50">
        <f t="shared" si="9"/>
        <v>88000</v>
      </c>
      <c r="I48" s="52">
        <f t="shared" si="10"/>
        <v>226412.40000000002</v>
      </c>
    </row>
    <row r="49" spans="1:9" ht="15.6">
      <c r="A49" s="49" t="s">
        <v>74</v>
      </c>
      <c r="B49" s="50">
        <v>122462</v>
      </c>
      <c r="C49" s="49" t="s">
        <v>60</v>
      </c>
      <c r="D49" s="50">
        <f>B49*0.4</f>
        <v>48984.800000000003</v>
      </c>
      <c r="E49" s="50">
        <v>12000</v>
      </c>
      <c r="F49" s="50">
        <v>11000</v>
      </c>
      <c r="G49" s="51">
        <v>2</v>
      </c>
      <c r="H49" s="50">
        <f t="shared" si="9"/>
        <v>22000</v>
      </c>
      <c r="I49" s="52">
        <f t="shared" si="10"/>
        <v>82984.800000000003</v>
      </c>
    </row>
    <row r="50" spans="1:9" ht="15.6">
      <c r="A50" s="49" t="s">
        <v>37</v>
      </c>
      <c r="B50" s="60">
        <v>59421</v>
      </c>
      <c r="C50" s="49" t="s">
        <v>63</v>
      </c>
      <c r="D50" s="50">
        <f>B50*0.5</f>
        <v>29710.5</v>
      </c>
      <c r="E50" s="50">
        <v>12000</v>
      </c>
      <c r="F50" s="50">
        <v>11000</v>
      </c>
      <c r="G50" s="51">
        <v>1</v>
      </c>
      <c r="H50" s="50">
        <f t="shared" si="9"/>
        <v>11000</v>
      </c>
      <c r="I50" s="52">
        <f t="shared" si="10"/>
        <v>52710.5</v>
      </c>
    </row>
    <row r="51" spans="1:9" ht="15.6">
      <c r="A51" s="49" t="s">
        <v>75</v>
      </c>
      <c r="B51" s="50">
        <v>95450</v>
      </c>
      <c r="C51" s="49" t="s">
        <v>60</v>
      </c>
      <c r="D51" s="50">
        <f>B51*0.4</f>
        <v>38180</v>
      </c>
      <c r="E51" s="50">
        <v>12000</v>
      </c>
      <c r="F51" s="50">
        <v>11000</v>
      </c>
      <c r="G51" s="51">
        <v>2</v>
      </c>
      <c r="H51" s="50">
        <f t="shared" si="9"/>
        <v>22000</v>
      </c>
      <c r="I51" s="52">
        <f t="shared" si="10"/>
        <v>72180</v>
      </c>
    </row>
    <row r="52" spans="1:9" ht="15.6">
      <c r="A52" s="49" t="s">
        <v>76</v>
      </c>
      <c r="B52" s="50">
        <v>95450</v>
      </c>
      <c r="C52" s="49" t="s">
        <v>60</v>
      </c>
      <c r="D52" s="50">
        <f>B52*0.4</f>
        <v>38180</v>
      </c>
      <c r="E52" s="50">
        <v>12000</v>
      </c>
      <c r="F52" s="50">
        <v>11000</v>
      </c>
      <c r="G52" s="51">
        <v>1</v>
      </c>
      <c r="H52" s="50">
        <f t="shared" si="9"/>
        <v>11000</v>
      </c>
      <c r="I52" s="52">
        <f t="shared" si="10"/>
        <v>61180</v>
      </c>
    </row>
    <row r="53" spans="1:9" ht="15.6">
      <c r="A53" s="49" t="s">
        <v>77</v>
      </c>
      <c r="B53" s="50">
        <v>56503</v>
      </c>
      <c r="C53" s="49" t="s">
        <v>63</v>
      </c>
      <c r="D53" s="50">
        <f>B53*0.5</f>
        <v>28251.5</v>
      </c>
      <c r="E53" s="50">
        <v>12000</v>
      </c>
      <c r="F53" s="50">
        <v>11000</v>
      </c>
      <c r="G53" s="51">
        <v>1</v>
      </c>
      <c r="H53" s="50">
        <f t="shared" si="9"/>
        <v>11000</v>
      </c>
      <c r="I53" s="52">
        <f t="shared" si="10"/>
        <v>51251.5</v>
      </c>
    </row>
    <row r="54" spans="1:9" ht="15.6">
      <c r="A54" s="49" t="s">
        <v>78</v>
      </c>
      <c r="B54" s="50">
        <v>26540</v>
      </c>
      <c r="C54" s="49"/>
      <c r="D54" s="50">
        <v>26540</v>
      </c>
      <c r="E54" s="50">
        <v>12000</v>
      </c>
      <c r="F54" s="50">
        <v>11000</v>
      </c>
      <c r="G54" s="51">
        <v>0</v>
      </c>
      <c r="H54" s="50">
        <f t="shared" si="9"/>
        <v>0</v>
      </c>
      <c r="I54" s="52">
        <f t="shared" si="10"/>
        <v>38540</v>
      </c>
    </row>
    <row r="55" spans="1:9" ht="15.6">
      <c r="A55" s="49" t="s">
        <v>79</v>
      </c>
      <c r="B55" s="60">
        <v>89200</v>
      </c>
      <c r="C55" s="49" t="s">
        <v>60</v>
      </c>
      <c r="D55" s="60">
        <f>B55*0.4</f>
        <v>35680</v>
      </c>
      <c r="E55" s="50">
        <v>12000</v>
      </c>
      <c r="F55" s="50">
        <v>11000</v>
      </c>
      <c r="G55" s="51">
        <v>2</v>
      </c>
      <c r="H55" s="50">
        <f t="shared" si="9"/>
        <v>22000</v>
      </c>
      <c r="I55" s="52">
        <f t="shared" si="10"/>
        <v>69680</v>
      </c>
    </row>
    <row r="56" spans="1:9" ht="15.6">
      <c r="A56" s="49" t="s">
        <v>80</v>
      </c>
      <c r="B56" s="50">
        <v>95450</v>
      </c>
      <c r="C56" s="49" t="s">
        <v>66</v>
      </c>
      <c r="D56" s="50">
        <f>B56*0.25</f>
        <v>23862.5</v>
      </c>
      <c r="E56" s="50">
        <v>12000</v>
      </c>
      <c r="F56" s="50">
        <v>11000</v>
      </c>
      <c r="G56" s="51">
        <v>1</v>
      </c>
      <c r="H56" s="50">
        <f t="shared" si="9"/>
        <v>11000</v>
      </c>
      <c r="I56" s="52">
        <f t="shared" si="10"/>
        <v>46862.5</v>
      </c>
    </row>
    <row r="57" spans="1:9" ht="15.6">
      <c r="A57" s="49" t="s">
        <v>81</v>
      </c>
      <c r="B57" s="60">
        <v>47725</v>
      </c>
      <c r="C57" s="49" t="s">
        <v>63</v>
      </c>
      <c r="D57" s="50">
        <f>B57*0.5</f>
        <v>23862.5</v>
      </c>
      <c r="E57" s="50">
        <v>12000</v>
      </c>
      <c r="F57" s="50">
        <v>11000</v>
      </c>
      <c r="G57" s="51">
        <v>1</v>
      </c>
      <c r="H57" s="50">
        <f t="shared" si="9"/>
        <v>11000</v>
      </c>
      <c r="I57" s="52">
        <f t="shared" si="10"/>
        <v>46862.5</v>
      </c>
    </row>
  </sheetData>
  <mergeCells count="5">
    <mergeCell ref="A2:A3"/>
    <mergeCell ref="B2:B3"/>
    <mergeCell ref="C2:C3"/>
    <mergeCell ref="L2:L3"/>
    <mergeCell ref="U2:U3"/>
  </mergeCells>
  <pageMargins left="0.25" right="0.25" top="0.75" bottom="0.75" header="0.3" footer="0.3"/>
  <pageSetup scale="53" fitToWidth="2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6"/>
  <sheetViews>
    <sheetView workbookViewId="0">
      <selection activeCell="S25" sqref="S25"/>
    </sheetView>
  </sheetViews>
  <sheetFormatPr defaultColWidth="8.85546875" defaultRowHeight="14.45"/>
  <cols>
    <col min="1" max="1" width="16.7109375" customWidth="1"/>
    <col min="2" max="2" width="14.28515625" customWidth="1"/>
    <col min="3" max="3" width="16.140625" style="3" customWidth="1"/>
    <col min="4" max="4" width="13.7109375" style="3" customWidth="1"/>
    <col min="5" max="5" width="14" customWidth="1"/>
    <col min="6" max="6" width="13" customWidth="1"/>
    <col min="7" max="8" width="12.85546875" customWidth="1"/>
    <col min="9" max="9" width="14.7109375" customWidth="1"/>
    <col min="10" max="11" width="13.85546875" customWidth="1"/>
    <col min="12" max="12" width="17.28515625" customWidth="1"/>
    <col min="13" max="13" width="14.28515625" customWidth="1"/>
    <col min="14" max="14" width="13.140625" customWidth="1"/>
    <col min="15" max="15" width="11" customWidth="1"/>
    <col min="16" max="16" width="15.28515625" customWidth="1"/>
    <col min="17" max="17" width="15.140625" customWidth="1"/>
    <col min="18" max="18" width="15.85546875" customWidth="1"/>
    <col min="19" max="19" width="14" bestFit="1" customWidth="1"/>
    <col min="20" max="20" width="15.7109375" bestFit="1" customWidth="1"/>
    <col min="21" max="21" width="13.28515625" customWidth="1"/>
    <col min="22" max="22" width="17.85546875" customWidth="1"/>
    <col min="24" max="24" width="19.140625" customWidth="1"/>
    <col min="26" max="26" width="9" bestFit="1" customWidth="1"/>
    <col min="27" max="27" width="11.140625" bestFit="1" customWidth="1"/>
    <col min="28" max="28" width="9" bestFit="1" customWidth="1"/>
  </cols>
  <sheetData>
    <row r="1" spans="1:32" ht="15" thickBot="1"/>
    <row r="2" spans="1:32" ht="15" customHeight="1" thickBot="1">
      <c r="A2" s="69" t="s">
        <v>0</v>
      </c>
      <c r="B2" s="71" t="s">
        <v>1</v>
      </c>
      <c r="C2" s="73" t="s">
        <v>2</v>
      </c>
      <c r="D2" s="14" t="s">
        <v>3</v>
      </c>
      <c r="E2" s="14"/>
      <c r="F2" s="16"/>
      <c r="G2" s="16"/>
      <c r="H2" s="16"/>
      <c r="I2" s="16"/>
      <c r="J2" s="21"/>
      <c r="K2" s="45"/>
      <c r="L2" s="75" t="s">
        <v>0</v>
      </c>
      <c r="M2" s="59"/>
      <c r="N2" s="9"/>
      <c r="O2" s="9"/>
      <c r="U2" s="75" t="s">
        <v>0</v>
      </c>
    </row>
    <row r="3" spans="1:32" ht="15.75" customHeight="1" thickBot="1">
      <c r="A3" s="70"/>
      <c r="B3" s="72"/>
      <c r="C3" s="74"/>
      <c r="D3" s="15" t="s">
        <v>5</v>
      </c>
      <c r="E3" s="15" t="s">
        <v>6</v>
      </c>
      <c r="F3" s="22" t="s">
        <v>7</v>
      </c>
      <c r="G3" s="22" t="s">
        <v>8</v>
      </c>
      <c r="H3" s="22" t="s">
        <v>9</v>
      </c>
      <c r="I3" s="22" t="s">
        <v>82</v>
      </c>
      <c r="J3" s="22" t="s">
        <v>10</v>
      </c>
      <c r="K3" s="44" t="s">
        <v>11</v>
      </c>
      <c r="L3" s="75"/>
      <c r="M3" s="46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75"/>
      <c r="Z3" s="25" t="s">
        <v>20</v>
      </c>
      <c r="AA3" s="26" t="s">
        <v>21</v>
      </c>
      <c r="AB3" s="25" t="s">
        <v>22</v>
      </c>
      <c r="AC3" s="28" t="s">
        <v>23</v>
      </c>
      <c r="AE3" s="27" t="s">
        <v>24</v>
      </c>
    </row>
    <row r="4" spans="1:32" ht="16.149999999999999" thickBot="1">
      <c r="A4" s="10" t="s">
        <v>25</v>
      </c>
      <c r="B4" s="23">
        <v>17</v>
      </c>
      <c r="C4" s="20">
        <v>4250</v>
      </c>
      <c r="D4" s="11">
        <v>3793</v>
      </c>
      <c r="E4" s="11">
        <v>0</v>
      </c>
      <c r="F4" s="17">
        <v>10</v>
      </c>
      <c r="G4" s="31">
        <v>35</v>
      </c>
      <c r="H4" s="31">
        <f>PRODUCT(F4:G4)</f>
        <v>350</v>
      </c>
      <c r="I4" s="31">
        <v>500</v>
      </c>
      <c r="J4" s="31">
        <v>4620</v>
      </c>
      <c r="K4" s="42">
        <v>1829.81</v>
      </c>
      <c r="L4" s="53" t="s">
        <v>25</v>
      </c>
      <c r="M4" s="24">
        <f>C4+D4+E4+H4+I4+J4+K4</f>
        <v>15342.81</v>
      </c>
      <c r="N4" s="47">
        <f>I36</f>
        <v>61180</v>
      </c>
      <c r="O4" s="55">
        <v>0.3</v>
      </c>
      <c r="P4" s="47">
        <f>PRODUCT(N4:O4)</f>
        <v>18354</v>
      </c>
      <c r="Q4" s="57">
        <f>N4+P4</f>
        <v>79534</v>
      </c>
      <c r="R4" s="56">
        <f>M4+Q4</f>
        <v>94876.81</v>
      </c>
      <c r="S4" s="47">
        <v>4378</v>
      </c>
      <c r="T4" s="58">
        <f>R4+S4</f>
        <v>99254.81</v>
      </c>
      <c r="U4" s="53" t="s">
        <v>25</v>
      </c>
      <c r="Z4" s="9">
        <v>3</v>
      </c>
      <c r="AA4" s="29">
        <v>140</v>
      </c>
      <c r="AB4" s="9">
        <v>11</v>
      </c>
      <c r="AC4" s="29">
        <f>PRODUCT(Z4:AA4:AB4)</f>
        <v>4620</v>
      </c>
      <c r="AE4" s="30"/>
    </row>
    <row r="5" spans="1:32" ht="16.149999999999999" thickBot="1">
      <c r="A5" s="10" t="s">
        <v>26</v>
      </c>
      <c r="B5" s="23">
        <v>17</v>
      </c>
      <c r="C5" s="20">
        <v>4250</v>
      </c>
      <c r="D5" s="11">
        <v>4428</v>
      </c>
      <c r="E5" s="11">
        <v>11900</v>
      </c>
      <c r="F5" s="18">
        <v>11</v>
      </c>
      <c r="G5" s="31">
        <v>35</v>
      </c>
      <c r="H5" s="31">
        <f t="shared" ref="H5:H28" si="0">PRODUCT(F5:G5)</f>
        <v>385</v>
      </c>
      <c r="I5" s="32">
        <v>500</v>
      </c>
      <c r="J5" s="32">
        <v>3780</v>
      </c>
      <c r="K5" s="43">
        <v>5954.19</v>
      </c>
      <c r="L5" s="53" t="s">
        <v>26</v>
      </c>
      <c r="M5" s="24">
        <f t="shared" ref="M5:M28" si="1">C5+D5+E5+H5+I5+J5+K5</f>
        <v>31197.19</v>
      </c>
      <c r="N5" s="47">
        <v>59890</v>
      </c>
      <c r="O5" s="55">
        <v>0.3</v>
      </c>
      <c r="P5" s="47">
        <f t="shared" ref="P5:P28" si="2">PRODUCT(N5:O5)</f>
        <v>17967</v>
      </c>
      <c r="Q5" s="57">
        <f t="shared" ref="Q5:Q28" si="3">N5+P5</f>
        <v>77857</v>
      </c>
      <c r="R5" s="56">
        <f t="shared" ref="R5:R28" si="4">M5+Q5</f>
        <v>109054.19</v>
      </c>
      <c r="S5" s="47">
        <v>10132.700000000001</v>
      </c>
      <c r="T5" s="58">
        <f t="shared" ref="T5:T28" si="5">R5+S5</f>
        <v>119186.89</v>
      </c>
      <c r="U5" s="53" t="s">
        <v>26</v>
      </c>
      <c r="Z5" s="9">
        <v>3</v>
      </c>
      <c r="AA5" s="29">
        <v>140</v>
      </c>
      <c r="AB5" s="9">
        <v>9</v>
      </c>
      <c r="AC5" s="29">
        <f>PRODUCT(Z5:AA5:AB5)</f>
        <v>3780</v>
      </c>
      <c r="AE5" s="30"/>
    </row>
    <row r="6" spans="1:32" ht="16.149999999999999" thickBot="1">
      <c r="A6" s="10" t="s">
        <v>27</v>
      </c>
      <c r="B6" s="23">
        <v>43</v>
      </c>
      <c r="C6" s="20">
        <v>3625</v>
      </c>
      <c r="D6" s="11">
        <v>1780</v>
      </c>
      <c r="E6" s="11">
        <v>5555</v>
      </c>
      <c r="F6" s="18">
        <v>37</v>
      </c>
      <c r="G6" s="31">
        <v>35</v>
      </c>
      <c r="H6" s="31">
        <f t="shared" si="0"/>
        <v>1295</v>
      </c>
      <c r="I6" s="32">
        <v>0</v>
      </c>
      <c r="J6" s="32">
        <v>0</v>
      </c>
      <c r="K6" s="43">
        <v>5613</v>
      </c>
      <c r="L6" s="53" t="s">
        <v>27</v>
      </c>
      <c r="M6" s="24">
        <f t="shared" si="1"/>
        <v>17868</v>
      </c>
      <c r="N6" s="47">
        <f>I37</f>
        <v>51251.5</v>
      </c>
      <c r="O6" s="55">
        <v>0.3</v>
      </c>
      <c r="P6" s="47">
        <f t="shared" si="2"/>
        <v>15375.449999999999</v>
      </c>
      <c r="Q6" s="57">
        <f t="shared" si="3"/>
        <v>66626.95</v>
      </c>
      <c r="R6" s="56">
        <f t="shared" si="4"/>
        <v>84494.95</v>
      </c>
      <c r="S6" s="47">
        <v>11450.52</v>
      </c>
      <c r="T6" s="58">
        <f t="shared" si="5"/>
        <v>95945.47</v>
      </c>
      <c r="U6" s="53" t="s">
        <v>27</v>
      </c>
      <c r="Z6" s="9">
        <v>0</v>
      </c>
      <c r="AA6" s="29">
        <v>0</v>
      </c>
      <c r="AB6" s="9">
        <v>0</v>
      </c>
      <c r="AC6" s="29">
        <f>PRODUCT(Z6:AA6:AB6)</f>
        <v>0</v>
      </c>
      <c r="AE6" s="30"/>
    </row>
    <row r="7" spans="1:32" ht="16.149999999999999" thickBot="1">
      <c r="A7" s="10" t="s">
        <v>28</v>
      </c>
      <c r="B7" s="23">
        <v>20</v>
      </c>
      <c r="C7" s="20">
        <v>3625</v>
      </c>
      <c r="D7" s="11">
        <v>1780</v>
      </c>
      <c r="E7" s="11">
        <v>5555</v>
      </c>
      <c r="F7" s="18">
        <v>15</v>
      </c>
      <c r="G7" s="31">
        <v>35</v>
      </c>
      <c r="H7" s="31">
        <f t="shared" si="0"/>
        <v>525</v>
      </c>
      <c r="I7" s="32">
        <v>0</v>
      </c>
      <c r="J7" s="32">
        <v>0</v>
      </c>
      <c r="K7" s="43">
        <v>5613</v>
      </c>
      <c r="L7" s="53" t="s">
        <v>28</v>
      </c>
      <c r="M7" s="24">
        <f t="shared" si="1"/>
        <v>17098</v>
      </c>
      <c r="N7" s="54">
        <f>I48</f>
        <v>51251.5</v>
      </c>
      <c r="O7" s="55">
        <v>0.3</v>
      </c>
      <c r="P7" s="47">
        <f t="shared" si="2"/>
        <v>15375.449999999999</v>
      </c>
      <c r="Q7" s="57">
        <f t="shared" si="3"/>
        <v>66626.95</v>
      </c>
      <c r="R7" s="56">
        <f t="shared" si="4"/>
        <v>83724.95</v>
      </c>
      <c r="S7" s="47">
        <v>11450.52</v>
      </c>
      <c r="T7" s="58">
        <f t="shared" si="5"/>
        <v>95175.47</v>
      </c>
      <c r="U7" s="53" t="s">
        <v>28</v>
      </c>
      <c r="Z7" s="9">
        <v>0</v>
      </c>
      <c r="AA7" s="29">
        <v>0</v>
      </c>
      <c r="AB7" s="9">
        <v>0</v>
      </c>
      <c r="AC7" s="29">
        <f>PRODUCT(Z7:AA7:AB7)</f>
        <v>0</v>
      </c>
      <c r="AE7" s="30"/>
    </row>
    <row r="8" spans="1:32" ht="16.149999999999999" thickBot="1">
      <c r="A8" s="10" t="s">
        <v>29</v>
      </c>
      <c r="B8" s="23">
        <v>144</v>
      </c>
      <c r="C8" s="20">
        <v>22550</v>
      </c>
      <c r="D8" s="11">
        <v>4375</v>
      </c>
      <c r="E8" s="11">
        <v>0</v>
      </c>
      <c r="F8" s="18">
        <v>75</v>
      </c>
      <c r="G8" s="31">
        <v>35</v>
      </c>
      <c r="H8" s="31">
        <f t="shared" si="0"/>
        <v>2625</v>
      </c>
      <c r="I8" s="32">
        <v>1000</v>
      </c>
      <c r="J8" s="32">
        <v>5175</v>
      </c>
      <c r="K8" s="43">
        <v>30572.74</v>
      </c>
      <c r="L8" s="53" t="s">
        <v>29</v>
      </c>
      <c r="M8" s="24">
        <f t="shared" si="1"/>
        <v>66297.740000000005</v>
      </c>
      <c r="N8" s="47">
        <f>I38</f>
        <v>226412.40000000002</v>
      </c>
      <c r="O8" s="55">
        <v>0.3</v>
      </c>
      <c r="P8" s="47">
        <f t="shared" si="2"/>
        <v>67923.72</v>
      </c>
      <c r="Q8" s="57">
        <f t="shared" si="3"/>
        <v>294336.12</v>
      </c>
      <c r="R8" s="56">
        <f t="shared" si="4"/>
        <v>360633.86</v>
      </c>
      <c r="S8" s="47">
        <v>7814.61</v>
      </c>
      <c r="T8" s="58">
        <f t="shared" si="5"/>
        <v>368448.47</v>
      </c>
      <c r="U8" s="53" t="s">
        <v>29</v>
      </c>
      <c r="Z8" s="9">
        <v>1</v>
      </c>
      <c r="AA8" s="29">
        <v>1035</v>
      </c>
      <c r="AB8" s="9">
        <v>5</v>
      </c>
      <c r="AC8" s="29">
        <f>PRODUCT(Z8:AA8:AB8)</f>
        <v>5175</v>
      </c>
      <c r="AE8" s="30" t="s">
        <v>30</v>
      </c>
      <c r="AF8" s="30"/>
    </row>
    <row r="9" spans="1:32" ht="16.149999999999999" thickBot="1">
      <c r="A9" s="8" t="s">
        <v>31</v>
      </c>
      <c r="B9" s="23">
        <v>6</v>
      </c>
      <c r="C9" s="20">
        <v>2000</v>
      </c>
      <c r="D9" s="11">
        <v>2000</v>
      </c>
      <c r="E9" s="11">
        <v>2470</v>
      </c>
      <c r="F9" s="18">
        <v>5</v>
      </c>
      <c r="G9" s="31">
        <v>35</v>
      </c>
      <c r="H9" s="31">
        <f t="shared" si="0"/>
        <v>175</v>
      </c>
      <c r="I9" s="32">
        <v>0</v>
      </c>
      <c r="J9" s="32">
        <v>0</v>
      </c>
      <c r="K9" s="43">
        <v>0</v>
      </c>
      <c r="L9" s="53" t="s">
        <v>31</v>
      </c>
      <c r="M9" s="24">
        <f t="shared" si="1"/>
        <v>6645</v>
      </c>
      <c r="N9" s="47">
        <f>I49</f>
        <v>38540</v>
      </c>
      <c r="O9" s="55">
        <v>0.3</v>
      </c>
      <c r="P9" s="47">
        <f t="shared" si="2"/>
        <v>11562</v>
      </c>
      <c r="Q9" s="57">
        <f t="shared" si="3"/>
        <v>50102</v>
      </c>
      <c r="R9" s="56">
        <f t="shared" si="4"/>
        <v>56747</v>
      </c>
      <c r="S9" s="47">
        <v>5114.41</v>
      </c>
      <c r="T9" s="58">
        <f t="shared" si="5"/>
        <v>61861.41</v>
      </c>
      <c r="U9" s="53" t="s">
        <v>31</v>
      </c>
      <c r="Z9" s="9">
        <v>0</v>
      </c>
      <c r="AA9" s="29">
        <v>0</v>
      </c>
      <c r="AB9" s="9">
        <v>0</v>
      </c>
      <c r="AC9" s="29">
        <f>PRODUCT(Z9:AA9:AB9)</f>
        <v>0</v>
      </c>
      <c r="AE9" s="30"/>
    </row>
    <row r="10" spans="1:32" ht="16.149999999999999" thickBot="1">
      <c r="A10" s="8" t="s">
        <v>32</v>
      </c>
      <c r="B10" s="23">
        <v>34</v>
      </c>
      <c r="C10" s="20">
        <v>5950</v>
      </c>
      <c r="D10" s="11">
        <v>3480</v>
      </c>
      <c r="E10" s="11">
        <v>21140</v>
      </c>
      <c r="F10" s="18">
        <v>16</v>
      </c>
      <c r="G10" s="31">
        <v>35</v>
      </c>
      <c r="H10" s="31">
        <f t="shared" si="0"/>
        <v>560</v>
      </c>
      <c r="I10" s="32">
        <v>250</v>
      </c>
      <c r="J10" s="32">
        <v>4550</v>
      </c>
      <c r="K10" s="43">
        <v>6914.88</v>
      </c>
      <c r="L10" s="53" t="s">
        <v>32</v>
      </c>
      <c r="M10" s="24">
        <f t="shared" si="1"/>
        <v>42844.88</v>
      </c>
      <c r="N10" s="47">
        <f>I40</f>
        <v>82984.800000000003</v>
      </c>
      <c r="O10" s="55">
        <v>0.3</v>
      </c>
      <c r="P10" s="47">
        <f t="shared" si="2"/>
        <v>24895.439999999999</v>
      </c>
      <c r="Q10" s="57">
        <f t="shared" si="3"/>
        <v>107880.24</v>
      </c>
      <c r="R10" s="56">
        <f t="shared" si="4"/>
        <v>150725.12</v>
      </c>
      <c r="S10" s="47">
        <v>3754.31</v>
      </c>
      <c r="T10" s="58">
        <f t="shared" si="5"/>
        <v>154479.43</v>
      </c>
      <c r="U10" s="53" t="s">
        <v>32</v>
      </c>
      <c r="Z10" s="9">
        <v>1</v>
      </c>
      <c r="AA10" s="29">
        <v>325</v>
      </c>
      <c r="AB10" s="9">
        <v>14</v>
      </c>
      <c r="AC10" s="29">
        <f>PRODUCT(Z10:AA10:AB10)</f>
        <v>4550</v>
      </c>
      <c r="AE10" s="30" t="s">
        <v>33</v>
      </c>
    </row>
    <row r="11" spans="1:32" ht="16.149999999999999" thickBot="1">
      <c r="A11" s="10" t="s">
        <v>34</v>
      </c>
      <c r="B11" s="23">
        <v>26</v>
      </c>
      <c r="C11" s="20">
        <v>5950</v>
      </c>
      <c r="D11" s="11">
        <v>3480</v>
      </c>
      <c r="E11" s="11">
        <v>620</v>
      </c>
      <c r="F11" s="18">
        <v>18</v>
      </c>
      <c r="G11" s="31">
        <v>35</v>
      </c>
      <c r="H11" s="31">
        <f t="shared" si="0"/>
        <v>630</v>
      </c>
      <c r="I11" s="32">
        <v>250</v>
      </c>
      <c r="J11" s="32">
        <v>3575</v>
      </c>
      <c r="K11" s="43">
        <v>6024.52</v>
      </c>
      <c r="L11" s="53" t="s">
        <v>34</v>
      </c>
      <c r="M11" s="24">
        <f t="shared" si="1"/>
        <v>20529.52</v>
      </c>
      <c r="N11" s="47">
        <f>I50</f>
        <v>69680</v>
      </c>
      <c r="O11" s="55">
        <v>0.3</v>
      </c>
      <c r="P11" s="47">
        <f t="shared" si="2"/>
        <v>20904</v>
      </c>
      <c r="Q11" s="57">
        <f t="shared" si="3"/>
        <v>90584</v>
      </c>
      <c r="R11" s="56">
        <f t="shared" si="4"/>
        <v>111113.52</v>
      </c>
      <c r="S11" s="47">
        <v>4332.13</v>
      </c>
      <c r="T11" s="58">
        <f t="shared" si="5"/>
        <v>115445.65000000001</v>
      </c>
      <c r="U11" s="53" t="s">
        <v>34</v>
      </c>
      <c r="Z11" s="9">
        <v>1</v>
      </c>
      <c r="AA11" s="29">
        <v>325</v>
      </c>
      <c r="AB11" s="9">
        <v>11</v>
      </c>
      <c r="AC11" s="29">
        <f>PRODUCT(Z11:AA11:AB11)</f>
        <v>3575</v>
      </c>
      <c r="AE11" s="30" t="s">
        <v>33</v>
      </c>
    </row>
    <row r="12" spans="1:32" ht="16.149999999999999" thickBot="1">
      <c r="A12" s="10" t="s">
        <v>35</v>
      </c>
      <c r="B12" s="23">
        <v>16</v>
      </c>
      <c r="C12" s="20">
        <v>4400</v>
      </c>
      <c r="D12" s="11">
        <v>3000</v>
      </c>
      <c r="E12" s="11">
        <v>0</v>
      </c>
      <c r="F12" s="18">
        <v>10</v>
      </c>
      <c r="G12" s="31">
        <v>35</v>
      </c>
      <c r="H12" s="31">
        <f t="shared" si="0"/>
        <v>350</v>
      </c>
      <c r="I12" s="32">
        <v>250</v>
      </c>
      <c r="J12" s="32">
        <v>487</v>
      </c>
      <c r="K12" s="43">
        <v>1880.24</v>
      </c>
      <c r="L12" s="53" t="s">
        <v>35</v>
      </c>
      <c r="M12" s="24">
        <f t="shared" si="1"/>
        <v>10367.24</v>
      </c>
      <c r="N12" s="47">
        <f>I47</f>
        <v>46862.5</v>
      </c>
      <c r="O12" s="55">
        <v>0.3</v>
      </c>
      <c r="P12" s="47">
        <f t="shared" si="2"/>
        <v>14058.75</v>
      </c>
      <c r="Q12" s="57">
        <f t="shared" si="3"/>
        <v>60921.25</v>
      </c>
      <c r="R12" s="56">
        <f t="shared" si="4"/>
        <v>71288.490000000005</v>
      </c>
      <c r="S12" s="47">
        <v>3810.55</v>
      </c>
      <c r="T12" s="58">
        <f t="shared" si="5"/>
        <v>75099.040000000008</v>
      </c>
      <c r="U12" s="53" t="s">
        <v>35</v>
      </c>
      <c r="Z12" s="9">
        <v>1</v>
      </c>
      <c r="AA12" s="29">
        <v>487</v>
      </c>
      <c r="AB12" s="9"/>
      <c r="AC12" s="29">
        <f>PRODUCT(Z12:AA12:AB12)</f>
        <v>487</v>
      </c>
      <c r="AE12" s="30" t="s">
        <v>36</v>
      </c>
    </row>
    <row r="13" spans="1:32" ht="16.149999999999999" thickBot="1">
      <c r="A13" s="10" t="s">
        <v>37</v>
      </c>
      <c r="B13" s="23">
        <v>24</v>
      </c>
      <c r="C13" s="20">
        <v>4575</v>
      </c>
      <c r="D13" s="11">
        <v>3245</v>
      </c>
      <c r="E13" s="11">
        <v>1685</v>
      </c>
      <c r="F13" s="18">
        <v>10</v>
      </c>
      <c r="G13" s="31">
        <v>35</v>
      </c>
      <c r="H13" s="31">
        <f t="shared" si="0"/>
        <v>350</v>
      </c>
      <c r="I13" s="32">
        <v>250</v>
      </c>
      <c r="J13" s="32">
        <v>1260</v>
      </c>
      <c r="K13" s="43">
        <v>5076.2299999999996</v>
      </c>
      <c r="L13" s="53" t="s">
        <v>37</v>
      </c>
      <c r="M13" s="24">
        <f t="shared" si="1"/>
        <v>16441.23</v>
      </c>
      <c r="N13" s="47">
        <f>I44</f>
        <v>52710.5</v>
      </c>
      <c r="O13" s="55">
        <v>0.3</v>
      </c>
      <c r="P13" s="47">
        <f t="shared" si="2"/>
        <v>15813.15</v>
      </c>
      <c r="Q13" s="57">
        <f t="shared" si="3"/>
        <v>68523.649999999994</v>
      </c>
      <c r="R13" s="56">
        <f t="shared" si="4"/>
        <v>84964.87999999999</v>
      </c>
      <c r="S13" s="47">
        <v>18834.099999999999</v>
      </c>
      <c r="T13" s="58">
        <f t="shared" si="5"/>
        <v>103798.97999999998</v>
      </c>
      <c r="U13" s="53" t="s">
        <v>37</v>
      </c>
      <c r="Z13" s="9"/>
      <c r="AA13" s="29"/>
      <c r="AB13" s="9"/>
      <c r="AC13" s="29">
        <v>1260</v>
      </c>
      <c r="AE13" s="30" t="s">
        <v>38</v>
      </c>
    </row>
    <row r="14" spans="1:32" ht="16.149999999999999" thickBot="1">
      <c r="A14" s="10" t="s">
        <v>39</v>
      </c>
      <c r="B14" s="23">
        <v>13</v>
      </c>
      <c r="C14" s="20">
        <v>4575</v>
      </c>
      <c r="D14" s="11">
        <v>3595</v>
      </c>
      <c r="E14" s="11">
        <v>0</v>
      </c>
      <c r="F14" s="18">
        <v>8</v>
      </c>
      <c r="G14" s="31">
        <v>35</v>
      </c>
      <c r="H14" s="31">
        <f t="shared" si="0"/>
        <v>280</v>
      </c>
      <c r="I14" s="32">
        <v>250</v>
      </c>
      <c r="J14" s="32">
        <v>1260</v>
      </c>
      <c r="K14" s="43">
        <v>3749.02</v>
      </c>
      <c r="L14" s="53" t="s">
        <v>39</v>
      </c>
      <c r="M14" s="24">
        <f t="shared" si="1"/>
        <v>13709.02</v>
      </c>
      <c r="N14" s="47">
        <f>I56</f>
        <v>46862.5</v>
      </c>
      <c r="O14" s="55">
        <v>0.3</v>
      </c>
      <c r="P14" s="47">
        <f t="shared" si="2"/>
        <v>14058.75</v>
      </c>
      <c r="Q14" s="57">
        <f t="shared" si="3"/>
        <v>60921.25</v>
      </c>
      <c r="R14" s="56">
        <f t="shared" si="4"/>
        <v>74630.27</v>
      </c>
      <c r="S14" s="47">
        <v>18834.099999999999</v>
      </c>
      <c r="T14" s="58">
        <f t="shared" si="5"/>
        <v>93464.37</v>
      </c>
      <c r="U14" s="53" t="s">
        <v>39</v>
      </c>
      <c r="Z14" s="9"/>
      <c r="AA14" s="29"/>
      <c r="AB14" s="9"/>
      <c r="AC14" s="29">
        <v>1260</v>
      </c>
      <c r="AE14" s="30"/>
    </row>
    <row r="15" spans="1:32" ht="16.149999999999999" thickBot="1">
      <c r="A15" s="10" t="s">
        <v>40</v>
      </c>
      <c r="B15" s="23">
        <v>51</v>
      </c>
      <c r="C15" s="20">
        <v>5760</v>
      </c>
      <c r="D15" s="11">
        <v>4619</v>
      </c>
      <c r="E15" s="11">
        <v>11040</v>
      </c>
      <c r="F15" s="18">
        <v>21</v>
      </c>
      <c r="G15" s="31">
        <v>35</v>
      </c>
      <c r="H15" s="31">
        <f t="shared" si="0"/>
        <v>735</v>
      </c>
      <c r="I15" s="32">
        <v>0</v>
      </c>
      <c r="J15" s="32">
        <v>590</v>
      </c>
      <c r="K15" s="43">
        <v>7719.25</v>
      </c>
      <c r="L15" s="53" t="s">
        <v>40</v>
      </c>
      <c r="M15" s="24">
        <f t="shared" si="1"/>
        <v>30463.25</v>
      </c>
      <c r="N15" s="47">
        <f>I45</f>
        <v>72180</v>
      </c>
      <c r="O15" s="55">
        <v>0.3</v>
      </c>
      <c r="P15" s="47">
        <f t="shared" si="2"/>
        <v>21654</v>
      </c>
      <c r="Q15" s="57">
        <f t="shared" si="3"/>
        <v>93834</v>
      </c>
      <c r="R15" s="56">
        <f t="shared" si="4"/>
        <v>124297.25</v>
      </c>
      <c r="S15" s="47">
        <v>35316.21</v>
      </c>
      <c r="T15" s="58">
        <f t="shared" si="5"/>
        <v>159613.46</v>
      </c>
      <c r="U15" s="53" t="s">
        <v>40</v>
      </c>
      <c r="Z15" s="9"/>
      <c r="AA15" s="29"/>
      <c r="AB15" s="9"/>
      <c r="AC15" s="29">
        <v>590</v>
      </c>
      <c r="AE15" s="30" t="s">
        <v>41</v>
      </c>
    </row>
    <row r="16" spans="1:32" ht="16.149999999999999" thickBot="1">
      <c r="A16" s="10" t="s">
        <v>42</v>
      </c>
      <c r="B16" s="23">
        <v>33</v>
      </c>
      <c r="C16" s="20">
        <v>2300</v>
      </c>
      <c r="D16" s="11">
        <v>1300</v>
      </c>
      <c r="E16" s="11">
        <v>0</v>
      </c>
      <c r="F16" s="18">
        <v>0</v>
      </c>
      <c r="G16" s="31">
        <v>35</v>
      </c>
      <c r="H16" s="31">
        <f t="shared" si="0"/>
        <v>0</v>
      </c>
      <c r="I16" s="32">
        <v>0</v>
      </c>
      <c r="J16" s="32">
        <v>0</v>
      </c>
      <c r="K16" s="43">
        <v>0</v>
      </c>
      <c r="L16" s="53" t="s">
        <v>42</v>
      </c>
      <c r="M16" s="24">
        <f t="shared" si="1"/>
        <v>3600</v>
      </c>
      <c r="N16" s="47"/>
      <c r="O16" s="55"/>
      <c r="P16" s="47">
        <f t="shared" si="2"/>
        <v>0</v>
      </c>
      <c r="Q16" s="57">
        <f t="shared" si="3"/>
        <v>0</v>
      </c>
      <c r="R16" s="56">
        <f t="shared" si="4"/>
        <v>3600</v>
      </c>
      <c r="S16" s="47">
        <v>0</v>
      </c>
      <c r="T16" s="58">
        <f t="shared" si="5"/>
        <v>3600</v>
      </c>
      <c r="U16" s="53" t="s">
        <v>42</v>
      </c>
      <c r="Z16" s="9"/>
      <c r="AA16" s="29"/>
      <c r="AB16" s="9"/>
      <c r="AC16" s="29">
        <f>PRODUCT(Z16:AA16:AB16)</f>
        <v>0</v>
      </c>
      <c r="AE16" s="30"/>
    </row>
    <row r="17" spans="1:31" ht="16.149999999999999" thickBot="1">
      <c r="A17" s="10"/>
      <c r="B17" s="23">
        <v>0</v>
      </c>
      <c r="C17" s="20">
        <v>0</v>
      </c>
      <c r="D17" s="11">
        <v>0</v>
      </c>
      <c r="E17" s="11">
        <v>0</v>
      </c>
      <c r="F17" s="18">
        <v>0</v>
      </c>
      <c r="G17" s="31">
        <v>0</v>
      </c>
      <c r="H17" s="31">
        <f>PRODUCT(F17:G17)</f>
        <v>0</v>
      </c>
      <c r="I17" s="32">
        <v>0</v>
      </c>
      <c r="J17" s="32"/>
      <c r="K17" s="43">
        <v>0</v>
      </c>
      <c r="L17" s="53"/>
      <c r="M17" s="24">
        <f t="shared" si="1"/>
        <v>0</v>
      </c>
      <c r="N17" s="47"/>
      <c r="O17" s="55"/>
      <c r="P17" s="47">
        <f t="shared" si="2"/>
        <v>0</v>
      </c>
      <c r="Q17" s="57">
        <f t="shared" si="3"/>
        <v>0</v>
      </c>
      <c r="R17" s="56">
        <f t="shared" si="4"/>
        <v>0</v>
      </c>
      <c r="S17" s="47">
        <v>0</v>
      </c>
      <c r="T17" s="58">
        <v>0</v>
      </c>
      <c r="U17" s="53"/>
      <c r="Z17" s="9"/>
      <c r="AA17" s="29"/>
      <c r="AB17" s="9"/>
      <c r="AC17" s="29">
        <f>PRODUCT(Z17:AA17:AB17)</f>
        <v>0</v>
      </c>
      <c r="AE17" s="30"/>
    </row>
    <row r="18" spans="1:31" ht="16.149999999999999" thickBot="1">
      <c r="A18" s="10"/>
      <c r="B18" s="23">
        <v>0</v>
      </c>
      <c r="C18" s="20">
        <v>0</v>
      </c>
      <c r="D18" s="11">
        <v>0</v>
      </c>
      <c r="E18" s="11">
        <v>0</v>
      </c>
      <c r="F18" s="18">
        <v>0</v>
      </c>
      <c r="G18" s="31">
        <v>0</v>
      </c>
      <c r="H18" s="31">
        <f t="shared" si="0"/>
        <v>0</v>
      </c>
      <c r="I18" s="32">
        <v>0</v>
      </c>
      <c r="J18" s="32"/>
      <c r="K18" s="43">
        <v>0</v>
      </c>
      <c r="L18" s="53"/>
      <c r="M18" s="24">
        <f t="shared" si="1"/>
        <v>0</v>
      </c>
      <c r="N18" s="47"/>
      <c r="O18" s="55"/>
      <c r="P18" s="47">
        <f t="shared" si="2"/>
        <v>0</v>
      </c>
      <c r="Q18" s="57">
        <f t="shared" si="3"/>
        <v>0</v>
      </c>
      <c r="R18" s="56">
        <f t="shared" si="4"/>
        <v>0</v>
      </c>
      <c r="S18" s="47">
        <v>0</v>
      </c>
      <c r="T18" s="58">
        <v>0</v>
      </c>
      <c r="U18" s="53"/>
      <c r="Z18" s="9"/>
      <c r="AA18" s="29"/>
      <c r="AB18" s="9"/>
      <c r="AC18" s="29">
        <f>PRODUCT(Z18:AA18:AB18)</f>
        <v>0</v>
      </c>
      <c r="AE18" s="30"/>
    </row>
    <row r="19" spans="1:31" ht="16.149999999999999" thickBot="1">
      <c r="A19" s="10" t="s">
        <v>43</v>
      </c>
      <c r="B19" s="23">
        <v>42</v>
      </c>
      <c r="C19" s="20">
        <v>5880</v>
      </c>
      <c r="D19" s="11">
        <v>5880</v>
      </c>
      <c r="E19" s="11"/>
      <c r="F19" s="18">
        <v>21</v>
      </c>
      <c r="G19" s="31">
        <v>35</v>
      </c>
      <c r="H19" s="31">
        <f t="shared" si="0"/>
        <v>735</v>
      </c>
      <c r="I19" s="32">
        <v>500</v>
      </c>
      <c r="J19" s="32">
        <v>7560</v>
      </c>
      <c r="K19" s="43">
        <v>7190.79</v>
      </c>
      <c r="L19" s="53" t="s">
        <v>43</v>
      </c>
      <c r="M19" s="24">
        <f t="shared" si="1"/>
        <v>27745.79</v>
      </c>
      <c r="N19" s="47">
        <f>I35</f>
        <v>72180</v>
      </c>
      <c r="O19" s="55">
        <v>0.3</v>
      </c>
      <c r="P19" s="47">
        <f t="shared" si="2"/>
        <v>21654</v>
      </c>
      <c r="Q19" s="57">
        <f t="shared" si="3"/>
        <v>93834</v>
      </c>
      <c r="R19" s="56">
        <f t="shared" si="4"/>
        <v>121579.79000000001</v>
      </c>
      <c r="S19" s="47">
        <v>15597.78</v>
      </c>
      <c r="T19" s="58">
        <f t="shared" si="5"/>
        <v>137177.57</v>
      </c>
      <c r="U19" s="53" t="s">
        <v>43</v>
      </c>
      <c r="Z19" s="9">
        <v>2</v>
      </c>
      <c r="AA19" s="29">
        <v>140</v>
      </c>
      <c r="AB19" s="9">
        <v>27</v>
      </c>
      <c r="AC19" s="29">
        <f>PRODUCT(Z19:AA19:AB19)</f>
        <v>7560</v>
      </c>
      <c r="AE19" s="30"/>
    </row>
    <row r="20" spans="1:31" ht="16.149999999999999" thickBot="1">
      <c r="A20" s="10" t="s">
        <v>44</v>
      </c>
      <c r="B20" s="23">
        <v>11</v>
      </c>
      <c r="C20" s="20">
        <v>4400</v>
      </c>
      <c r="D20" s="11">
        <v>2100</v>
      </c>
      <c r="E20" s="11"/>
      <c r="F20" s="18">
        <v>7</v>
      </c>
      <c r="G20" s="31">
        <v>35</v>
      </c>
      <c r="H20" s="31">
        <f t="shared" si="0"/>
        <v>245</v>
      </c>
      <c r="I20" s="32">
        <v>0</v>
      </c>
      <c r="J20" s="32">
        <v>160</v>
      </c>
      <c r="K20" s="43">
        <v>0</v>
      </c>
      <c r="L20" s="53" t="s">
        <v>44</v>
      </c>
      <c r="M20" s="24">
        <f t="shared" si="1"/>
        <v>6905</v>
      </c>
      <c r="N20" s="47">
        <f>I47</f>
        <v>46862.5</v>
      </c>
      <c r="O20" s="55">
        <v>0.3</v>
      </c>
      <c r="P20" s="47">
        <f t="shared" si="2"/>
        <v>14058.75</v>
      </c>
      <c r="Q20" s="57">
        <f t="shared" si="3"/>
        <v>60921.25</v>
      </c>
      <c r="R20" s="56">
        <f t="shared" si="4"/>
        <v>67826.25</v>
      </c>
      <c r="S20" s="47">
        <v>192.94</v>
      </c>
      <c r="T20" s="58">
        <f t="shared" si="5"/>
        <v>68019.19</v>
      </c>
      <c r="U20" s="53" t="s">
        <v>44</v>
      </c>
      <c r="Z20" s="9">
        <v>1</v>
      </c>
      <c r="AA20" s="29">
        <v>160</v>
      </c>
      <c r="AB20" s="9">
        <v>1</v>
      </c>
      <c r="AC20" s="29">
        <f>PRODUCT(Z20:AA20:AB20)</f>
        <v>160</v>
      </c>
      <c r="AE20" s="30"/>
    </row>
    <row r="21" spans="1:31" ht="16.149999999999999" thickBot="1">
      <c r="A21" s="8" t="s">
        <v>45</v>
      </c>
      <c r="B21" s="23">
        <v>9</v>
      </c>
      <c r="C21" s="20">
        <v>2000</v>
      </c>
      <c r="D21" s="11">
        <v>3340</v>
      </c>
      <c r="E21" s="11"/>
      <c r="F21" s="18">
        <v>6</v>
      </c>
      <c r="G21" s="31">
        <v>35</v>
      </c>
      <c r="H21" s="31">
        <f t="shared" si="0"/>
        <v>210</v>
      </c>
      <c r="I21" s="32">
        <v>0</v>
      </c>
      <c r="J21" s="32">
        <v>0</v>
      </c>
      <c r="K21" s="43">
        <v>0</v>
      </c>
      <c r="L21" s="53" t="s">
        <v>45</v>
      </c>
      <c r="M21" s="24">
        <f t="shared" si="1"/>
        <v>5550</v>
      </c>
      <c r="N21" s="47">
        <f>I39</f>
        <v>38540</v>
      </c>
      <c r="O21" s="55">
        <v>0.3</v>
      </c>
      <c r="P21" s="47">
        <f t="shared" si="2"/>
        <v>11562</v>
      </c>
      <c r="Q21" s="57">
        <f t="shared" si="3"/>
        <v>50102</v>
      </c>
      <c r="R21" s="56">
        <f t="shared" si="4"/>
        <v>55652</v>
      </c>
      <c r="S21" s="47">
        <v>1971</v>
      </c>
      <c r="T21" s="58">
        <f t="shared" si="5"/>
        <v>57623</v>
      </c>
      <c r="U21" s="53" t="s">
        <v>45</v>
      </c>
      <c r="Z21" s="9"/>
      <c r="AA21" s="29"/>
      <c r="AB21" s="9"/>
      <c r="AC21" s="29">
        <f>PRODUCT(Z21:AA21:AB21)</f>
        <v>0</v>
      </c>
      <c r="AE21" s="30"/>
    </row>
    <row r="22" spans="1:31" ht="16.149999999999999" thickBot="1">
      <c r="A22" s="10" t="s">
        <v>46</v>
      </c>
      <c r="B22" s="23">
        <v>26</v>
      </c>
      <c r="C22" s="20">
        <v>5550</v>
      </c>
      <c r="D22" s="11">
        <v>5300</v>
      </c>
      <c r="E22" s="11"/>
      <c r="F22" s="18">
        <v>10</v>
      </c>
      <c r="G22" s="31">
        <v>35</v>
      </c>
      <c r="H22" s="31">
        <f t="shared" si="0"/>
        <v>350</v>
      </c>
      <c r="I22" s="32">
        <v>500</v>
      </c>
      <c r="J22" s="32">
        <v>4200</v>
      </c>
      <c r="K22" s="43">
        <v>4164.37</v>
      </c>
      <c r="L22" s="53" t="s">
        <v>46</v>
      </c>
      <c r="M22" s="24">
        <f t="shared" si="1"/>
        <v>20064.37</v>
      </c>
      <c r="N22" s="47">
        <f>I51</f>
        <v>72180</v>
      </c>
      <c r="O22" s="55">
        <v>0.3</v>
      </c>
      <c r="P22" s="47">
        <f t="shared" si="2"/>
        <v>21654</v>
      </c>
      <c r="Q22" s="57">
        <f t="shared" si="3"/>
        <v>93834</v>
      </c>
      <c r="R22" s="56">
        <f t="shared" si="4"/>
        <v>113898.37</v>
      </c>
      <c r="S22" s="47">
        <v>8097.17</v>
      </c>
      <c r="T22" s="58">
        <f t="shared" si="5"/>
        <v>121995.54</v>
      </c>
      <c r="U22" s="53" t="s">
        <v>46</v>
      </c>
      <c r="Z22" s="9">
        <v>2</v>
      </c>
      <c r="AA22" s="29">
        <v>105</v>
      </c>
      <c r="AB22" s="9">
        <v>20</v>
      </c>
      <c r="AC22" s="29">
        <f>PRODUCT(Z22:AA22:AB22)</f>
        <v>4200</v>
      </c>
      <c r="AE22" s="30"/>
    </row>
    <row r="23" spans="1:31" ht="16.149999999999999" thickBot="1">
      <c r="A23" s="10" t="s">
        <v>47</v>
      </c>
      <c r="B23" s="23">
        <v>20</v>
      </c>
      <c r="C23" s="20">
        <v>3800</v>
      </c>
      <c r="D23" s="11">
        <v>3050</v>
      </c>
      <c r="E23" s="11"/>
      <c r="F23" s="18">
        <v>16</v>
      </c>
      <c r="G23" s="31">
        <v>35</v>
      </c>
      <c r="H23" s="31">
        <f t="shared" si="0"/>
        <v>560</v>
      </c>
      <c r="I23" s="32">
        <v>0</v>
      </c>
      <c r="J23" s="32">
        <v>240</v>
      </c>
      <c r="K23" s="43">
        <v>4151.4399999999996</v>
      </c>
      <c r="L23" s="53" t="s">
        <v>47</v>
      </c>
      <c r="M23" s="24">
        <f t="shared" si="1"/>
        <v>11801.439999999999</v>
      </c>
      <c r="N23" s="47">
        <f>I41</f>
        <v>75668.5</v>
      </c>
      <c r="O23" s="55">
        <v>0.3</v>
      </c>
      <c r="P23" s="47">
        <f t="shared" si="2"/>
        <v>22700.55</v>
      </c>
      <c r="Q23" s="57">
        <f t="shared" si="3"/>
        <v>98369.05</v>
      </c>
      <c r="R23" s="56">
        <f t="shared" si="4"/>
        <v>110170.49</v>
      </c>
      <c r="S23" s="47">
        <v>18834</v>
      </c>
      <c r="T23" s="58">
        <f t="shared" si="5"/>
        <v>129004.49</v>
      </c>
      <c r="U23" s="53" t="s">
        <v>47</v>
      </c>
      <c r="Z23" s="9">
        <v>2</v>
      </c>
      <c r="AA23" s="29">
        <v>120</v>
      </c>
      <c r="AB23" s="9">
        <v>2</v>
      </c>
      <c r="AC23" s="29">
        <f>PRODUCT(Z23:AA23:AB23)</f>
        <v>480</v>
      </c>
      <c r="AE23" s="30"/>
    </row>
    <row r="24" spans="1:31" ht="16.149999999999999" thickBot="1">
      <c r="A24" s="10" t="s">
        <v>48</v>
      </c>
      <c r="B24" s="23">
        <v>17</v>
      </c>
      <c r="C24" s="20">
        <v>3800</v>
      </c>
      <c r="D24" s="11">
        <v>3050</v>
      </c>
      <c r="E24" s="11"/>
      <c r="F24" s="18">
        <v>7</v>
      </c>
      <c r="G24" s="31">
        <v>35</v>
      </c>
      <c r="H24" s="31">
        <f t="shared" si="0"/>
        <v>245</v>
      </c>
      <c r="I24" s="32">
        <v>0</v>
      </c>
      <c r="J24" s="32">
        <v>240</v>
      </c>
      <c r="K24" s="43">
        <v>4151.4399999999996</v>
      </c>
      <c r="L24" s="53" t="s">
        <v>48</v>
      </c>
      <c r="M24" s="24">
        <f t="shared" si="1"/>
        <v>11486.439999999999</v>
      </c>
      <c r="N24" s="47">
        <f>I52</f>
        <v>69820</v>
      </c>
      <c r="O24" s="55">
        <v>0.3</v>
      </c>
      <c r="P24" s="47">
        <f t="shared" si="2"/>
        <v>20946</v>
      </c>
      <c r="Q24" s="57">
        <f t="shared" si="3"/>
        <v>90766</v>
      </c>
      <c r="R24" s="56">
        <f t="shared" si="4"/>
        <v>102252.44</v>
      </c>
      <c r="S24" s="47">
        <v>18834</v>
      </c>
      <c r="T24" s="58">
        <f t="shared" si="5"/>
        <v>121086.44</v>
      </c>
      <c r="U24" s="53" t="s">
        <v>48</v>
      </c>
      <c r="Z24" s="9"/>
      <c r="AA24" s="29"/>
      <c r="AB24" s="9"/>
      <c r="AC24" s="29">
        <f>PRODUCT(Z24:AA24:AB24)</f>
        <v>0</v>
      </c>
      <c r="AE24" s="30"/>
    </row>
    <row r="25" spans="1:31" ht="16.149999999999999" thickBot="1">
      <c r="A25" s="10" t="s">
        <v>49</v>
      </c>
      <c r="B25" s="23">
        <v>0</v>
      </c>
      <c r="C25" s="20">
        <v>1775</v>
      </c>
      <c r="D25" s="11">
        <v>1300</v>
      </c>
      <c r="E25" s="11"/>
      <c r="F25" s="18">
        <v>7</v>
      </c>
      <c r="G25" s="31">
        <v>35</v>
      </c>
      <c r="H25" s="31">
        <f t="shared" si="0"/>
        <v>245</v>
      </c>
      <c r="I25" s="32">
        <v>0</v>
      </c>
      <c r="J25" s="32">
        <v>1015</v>
      </c>
      <c r="K25" s="43">
        <v>0</v>
      </c>
      <c r="L25" s="53" t="s">
        <v>49</v>
      </c>
      <c r="M25" s="24">
        <f t="shared" si="1"/>
        <v>4335</v>
      </c>
      <c r="N25" s="47">
        <f>I42</f>
        <v>12000</v>
      </c>
      <c r="O25" s="55">
        <v>0.3</v>
      </c>
      <c r="P25" s="47">
        <f t="shared" si="2"/>
        <v>3600</v>
      </c>
      <c r="Q25" s="57">
        <f t="shared" si="3"/>
        <v>15600</v>
      </c>
      <c r="R25" s="56">
        <f t="shared" si="4"/>
        <v>19935</v>
      </c>
      <c r="S25" s="47">
        <v>0</v>
      </c>
      <c r="T25" s="58">
        <f t="shared" si="5"/>
        <v>19935</v>
      </c>
      <c r="U25" s="53" t="s">
        <v>49</v>
      </c>
      <c r="Z25" s="9">
        <v>1</v>
      </c>
      <c r="AA25" s="29">
        <v>145</v>
      </c>
      <c r="AB25" s="9">
        <v>7</v>
      </c>
      <c r="AC25" s="29">
        <f>PRODUCT(Z25:AA25:AB25)</f>
        <v>1015</v>
      </c>
      <c r="AE25" s="30"/>
    </row>
    <row r="26" spans="1:31" ht="16.149999999999999" thickBot="1">
      <c r="A26" s="10" t="s">
        <v>50</v>
      </c>
      <c r="B26" s="23">
        <v>0</v>
      </c>
      <c r="C26" s="20">
        <v>1775</v>
      </c>
      <c r="D26" s="11">
        <v>1300</v>
      </c>
      <c r="E26" s="11"/>
      <c r="F26" s="18">
        <v>0</v>
      </c>
      <c r="G26" s="31">
        <v>35</v>
      </c>
      <c r="H26" s="31">
        <f t="shared" si="0"/>
        <v>0</v>
      </c>
      <c r="I26" s="32">
        <v>0</v>
      </c>
      <c r="J26" s="32">
        <v>0</v>
      </c>
      <c r="K26" s="43">
        <v>0</v>
      </c>
      <c r="L26" s="53" t="s">
        <v>50</v>
      </c>
      <c r="M26" s="24">
        <f t="shared" si="1"/>
        <v>3075</v>
      </c>
      <c r="N26" s="47">
        <v>0</v>
      </c>
      <c r="O26" s="55">
        <v>0.3</v>
      </c>
      <c r="P26" s="47">
        <f t="shared" si="2"/>
        <v>0</v>
      </c>
      <c r="Q26" s="57">
        <f t="shared" si="3"/>
        <v>0</v>
      </c>
      <c r="R26" s="56">
        <f t="shared" si="4"/>
        <v>3075</v>
      </c>
      <c r="S26" s="47">
        <v>0</v>
      </c>
      <c r="T26" s="58">
        <f t="shared" si="5"/>
        <v>3075</v>
      </c>
      <c r="U26" s="53" t="s">
        <v>50</v>
      </c>
      <c r="Z26" s="9"/>
      <c r="AA26" s="29"/>
      <c r="AB26" s="9"/>
      <c r="AC26" s="29">
        <f>PRODUCT(Z26:AA26:AB26)</f>
        <v>0</v>
      </c>
      <c r="AE26" s="30"/>
    </row>
    <row r="27" spans="1:31" ht="16.149999999999999" thickBot="1">
      <c r="A27" s="10" t="s">
        <v>51</v>
      </c>
      <c r="B27" s="23">
        <v>95</v>
      </c>
      <c r="C27" s="20">
        <v>10425</v>
      </c>
      <c r="D27" s="11">
        <v>5480</v>
      </c>
      <c r="E27" s="11"/>
      <c r="F27" s="18">
        <v>42</v>
      </c>
      <c r="G27" s="31">
        <v>35</v>
      </c>
      <c r="H27" s="31">
        <f t="shared" si="0"/>
        <v>1470</v>
      </c>
      <c r="I27" s="32">
        <v>0</v>
      </c>
      <c r="J27" s="32">
        <v>0</v>
      </c>
      <c r="K27" s="43">
        <v>0</v>
      </c>
      <c r="L27" s="53" t="s">
        <v>51</v>
      </c>
      <c r="M27" s="24">
        <f t="shared" si="1"/>
        <v>17375</v>
      </c>
      <c r="N27" s="47">
        <f>I43</f>
        <v>73251.5</v>
      </c>
      <c r="O27" s="55">
        <v>0.3</v>
      </c>
      <c r="P27" s="47">
        <f t="shared" si="2"/>
        <v>21975.45</v>
      </c>
      <c r="Q27" s="57">
        <f t="shared" si="3"/>
        <v>95226.95</v>
      </c>
      <c r="R27" s="56">
        <f t="shared" si="4"/>
        <v>112601.95</v>
      </c>
      <c r="S27" s="47">
        <v>11450.52</v>
      </c>
      <c r="T27" s="58">
        <f t="shared" si="5"/>
        <v>124052.47</v>
      </c>
      <c r="U27" s="53" t="s">
        <v>51</v>
      </c>
      <c r="Z27" s="9"/>
      <c r="AA27" s="29">
        <v>304</v>
      </c>
      <c r="AB27" s="9"/>
      <c r="AC27" s="29">
        <f>PRODUCT(Z27:AA27:AB27)</f>
        <v>304</v>
      </c>
      <c r="AE27" s="30"/>
    </row>
    <row r="28" spans="1:31" ht="16.149999999999999" thickBot="1">
      <c r="A28" s="41" t="s">
        <v>52</v>
      </c>
      <c r="B28" s="23">
        <v>34</v>
      </c>
      <c r="C28" s="20">
        <v>5550</v>
      </c>
      <c r="D28" s="11">
        <v>5450</v>
      </c>
      <c r="E28" s="11"/>
      <c r="F28" s="19">
        <v>23</v>
      </c>
      <c r="G28" s="31">
        <v>35</v>
      </c>
      <c r="H28" s="31">
        <f t="shared" si="0"/>
        <v>805</v>
      </c>
      <c r="I28" s="33">
        <v>0</v>
      </c>
      <c r="J28" s="33">
        <v>0</v>
      </c>
      <c r="K28" s="43">
        <v>0</v>
      </c>
      <c r="L28" s="53" t="s">
        <v>52</v>
      </c>
      <c r="M28" s="24">
        <f t="shared" si="1"/>
        <v>11805</v>
      </c>
      <c r="N28" s="47">
        <f>I54</f>
        <v>62251.5</v>
      </c>
      <c r="O28" s="55">
        <v>0.3</v>
      </c>
      <c r="P28" s="47">
        <f t="shared" si="2"/>
        <v>18675.45</v>
      </c>
      <c r="Q28" s="57">
        <f t="shared" si="3"/>
        <v>80926.95</v>
      </c>
      <c r="R28" s="56">
        <f t="shared" si="4"/>
        <v>92731.95</v>
      </c>
      <c r="S28" s="47">
        <v>11450.52</v>
      </c>
      <c r="T28" s="58">
        <f t="shared" si="5"/>
        <v>104182.47</v>
      </c>
      <c r="U28" s="53" t="s">
        <v>52</v>
      </c>
      <c r="Z28" s="9"/>
      <c r="AA28" s="29"/>
      <c r="AB28" s="9"/>
      <c r="AC28" s="29">
        <f>PRODUCT(Z28:AA28:AB28)</f>
        <v>0</v>
      </c>
      <c r="AE28" s="30"/>
    </row>
    <row r="29" spans="1:31" ht="15">
      <c r="A29" s="40"/>
      <c r="B29" s="36">
        <f>SUM(B4:B28)</f>
        <v>698</v>
      </c>
      <c r="C29" s="39">
        <f>C4+C5+C6+C7+C8+C9+C10+C11+C12+C13+C14+C15+C16+C19+C20+C21+C22+C23+C24+C25+C26+C27+C28</f>
        <v>118765</v>
      </c>
      <c r="D29" s="39">
        <f>D4+D5+D6+D7+D8+D9+D10+D11+D12+D13+D14+D15+D16+D19+D20+D21+D22+D23+D24+D25+D26+D27+D28</f>
        <v>77125</v>
      </c>
      <c r="E29" s="37">
        <f>SUM(E4:E28)</f>
        <v>59965</v>
      </c>
      <c r="F29" s="27">
        <f>SUM(F4:F28)</f>
        <v>375</v>
      </c>
      <c r="G29" s="35"/>
      <c r="H29" s="37">
        <f>SUM(H4:H28)</f>
        <v>13125</v>
      </c>
      <c r="I29" s="38">
        <f>SUM(I4:I28)</f>
        <v>4250</v>
      </c>
      <c r="J29" s="37">
        <f>J4+J5+J6+J7+J8+J9+J10+J11+J12+J13+J14+J15+J16+J19+J20+J21+J22+J23+J24+J25+J26+J27+J28</f>
        <v>38712</v>
      </c>
      <c r="K29" s="38">
        <f>SUM(K4:K28)</f>
        <v>100604.92</v>
      </c>
      <c r="L29" s="9"/>
      <c r="M29" s="37">
        <f>SUM(M4:M28)</f>
        <v>412546.92</v>
      </c>
      <c r="N29" s="9"/>
      <c r="R29" s="37">
        <f>SUM(R4:R28)</f>
        <v>2209874.5299999998</v>
      </c>
      <c r="S29" s="35">
        <f>SUM(S4:S28)</f>
        <v>221650.09</v>
      </c>
      <c r="T29" s="37">
        <f>SUM(T4:T28)</f>
        <v>2431524.62</v>
      </c>
      <c r="U29" s="9"/>
    </row>
    <row r="30" spans="1:31" ht="15">
      <c r="A30" s="40"/>
      <c r="B30" s="12"/>
      <c r="C30" s="13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31" ht="15">
      <c r="A31" s="40"/>
      <c r="B31" s="12"/>
      <c r="C31" s="13"/>
      <c r="D31" s="13"/>
      <c r="E31" s="9"/>
      <c r="F31" s="9"/>
      <c r="G31" s="9"/>
      <c r="H31" s="34"/>
      <c r="I31" s="9"/>
      <c r="J31" s="35">
        <f>C29+D29+E29+H29+I29+J29+K29</f>
        <v>412546.92</v>
      </c>
      <c r="K31" s="9"/>
      <c r="L31" s="9"/>
      <c r="M31" s="9"/>
      <c r="N31" s="9"/>
      <c r="O31" s="9"/>
    </row>
    <row r="32" spans="1:31">
      <c r="A32" s="9"/>
      <c r="B32" s="9"/>
      <c r="C32" s="13"/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13"/>
      <c r="D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6">
      <c r="A34" s="48" t="s">
        <v>53</v>
      </c>
      <c r="B34" s="48"/>
      <c r="C34" s="48"/>
      <c r="D34" s="48"/>
      <c r="E34" s="48" t="s">
        <v>54</v>
      </c>
      <c r="F34" s="48" t="s">
        <v>55</v>
      </c>
      <c r="G34" s="48" t="s">
        <v>56</v>
      </c>
      <c r="H34" s="48" t="s">
        <v>57</v>
      </c>
      <c r="I34" s="48" t="s">
        <v>58</v>
      </c>
      <c r="J34" s="9"/>
      <c r="K34" s="9"/>
      <c r="L34" s="9"/>
      <c r="M34" s="9"/>
      <c r="N34" s="9"/>
      <c r="O34" s="9"/>
    </row>
    <row r="35" spans="1:15" ht="15.6">
      <c r="A35" s="49" t="s">
        <v>59</v>
      </c>
      <c r="B35" s="50">
        <v>95450</v>
      </c>
      <c r="C35" s="49" t="s">
        <v>60</v>
      </c>
      <c r="D35" s="50">
        <f>B35*0.4</f>
        <v>38180</v>
      </c>
      <c r="E35" s="50">
        <v>12000</v>
      </c>
      <c r="F35" s="50">
        <v>11000</v>
      </c>
      <c r="G35" s="51">
        <v>2</v>
      </c>
      <c r="H35" s="50">
        <f>F35*G35</f>
        <v>22000</v>
      </c>
      <c r="I35" s="52">
        <f>D35+E35+H35</f>
        <v>72180</v>
      </c>
      <c r="J35" s="9"/>
      <c r="K35" s="9"/>
      <c r="L35" s="9"/>
      <c r="M35" s="9"/>
      <c r="N35" s="9"/>
      <c r="O35" s="9"/>
    </row>
    <row r="36" spans="1:15" ht="15.6">
      <c r="A36" s="49" t="s">
        <v>71</v>
      </c>
      <c r="B36" s="50">
        <v>95450</v>
      </c>
      <c r="C36" s="49" t="s">
        <v>60</v>
      </c>
      <c r="D36" s="50">
        <f t="shared" ref="D36:D38" si="6">B36*0.4</f>
        <v>38180</v>
      </c>
      <c r="E36" s="50">
        <v>12000</v>
      </c>
      <c r="F36" s="50">
        <v>11000</v>
      </c>
      <c r="G36" s="51">
        <v>1</v>
      </c>
      <c r="H36" s="50">
        <f t="shared" ref="H36:H56" si="7">F36*G36</f>
        <v>11000</v>
      </c>
      <c r="I36" s="52">
        <f t="shared" ref="I36:I56" si="8">D36+E36+H36</f>
        <v>61180</v>
      </c>
      <c r="J36" s="9"/>
      <c r="K36" s="9"/>
      <c r="L36" s="9"/>
      <c r="M36" s="9"/>
      <c r="N36" s="9"/>
      <c r="O36" s="9"/>
    </row>
    <row r="37" spans="1:15" ht="15.6">
      <c r="A37" s="49" t="s">
        <v>72</v>
      </c>
      <c r="B37" s="50">
        <v>56503</v>
      </c>
      <c r="C37" s="49" t="s">
        <v>63</v>
      </c>
      <c r="D37" s="50">
        <f>B37*0.5</f>
        <v>28251.5</v>
      </c>
      <c r="E37" s="50">
        <v>12000</v>
      </c>
      <c r="F37" s="50">
        <v>11000</v>
      </c>
      <c r="G37" s="51">
        <v>1</v>
      </c>
      <c r="H37" s="50">
        <f t="shared" si="7"/>
        <v>11000</v>
      </c>
      <c r="I37" s="52">
        <f t="shared" si="8"/>
        <v>51251.5</v>
      </c>
    </row>
    <row r="38" spans="1:15" ht="15.6">
      <c r="A38" s="49" t="s">
        <v>73</v>
      </c>
      <c r="B38" s="60">
        <v>316031</v>
      </c>
      <c r="C38" s="49" t="s">
        <v>60</v>
      </c>
      <c r="D38" s="50">
        <f t="shared" si="6"/>
        <v>126412.40000000001</v>
      </c>
      <c r="E38" s="50">
        <v>12000</v>
      </c>
      <c r="F38" s="50">
        <v>11000</v>
      </c>
      <c r="G38" s="51">
        <v>8</v>
      </c>
      <c r="H38" s="50">
        <f t="shared" si="7"/>
        <v>88000</v>
      </c>
      <c r="I38" s="52">
        <f t="shared" si="8"/>
        <v>226412.40000000002</v>
      </c>
    </row>
    <row r="39" spans="1:15" ht="15.6">
      <c r="A39" s="49" t="s">
        <v>61</v>
      </c>
      <c r="B39" s="50">
        <v>26540</v>
      </c>
      <c r="C39" s="49"/>
      <c r="D39" s="50">
        <v>26540</v>
      </c>
      <c r="E39" s="50">
        <v>12000</v>
      </c>
      <c r="F39" s="50">
        <v>11000</v>
      </c>
      <c r="G39" s="51">
        <v>0</v>
      </c>
      <c r="H39" s="50">
        <f t="shared" si="7"/>
        <v>0</v>
      </c>
      <c r="I39" s="52">
        <f t="shared" si="8"/>
        <v>38540</v>
      </c>
    </row>
    <row r="40" spans="1:15" ht="15.6">
      <c r="A40" s="49" t="s">
        <v>74</v>
      </c>
      <c r="B40" s="50">
        <v>122462</v>
      </c>
      <c r="C40" s="49" t="s">
        <v>60</v>
      </c>
      <c r="D40" s="50">
        <f>B40*0.4</f>
        <v>48984.800000000003</v>
      </c>
      <c r="E40" s="50">
        <v>12000</v>
      </c>
      <c r="F40" s="50">
        <v>11000</v>
      </c>
      <c r="G40" s="51">
        <v>2</v>
      </c>
      <c r="H40" s="50">
        <f t="shared" si="7"/>
        <v>22000</v>
      </c>
      <c r="I40" s="52">
        <f t="shared" si="8"/>
        <v>82984.800000000003</v>
      </c>
    </row>
    <row r="41" spans="1:15" ht="15.6">
      <c r="A41" s="49" t="s">
        <v>62</v>
      </c>
      <c r="B41" s="60">
        <v>105337</v>
      </c>
      <c r="C41" s="49" t="s">
        <v>63</v>
      </c>
      <c r="D41" s="50">
        <f>B41*0.5</f>
        <v>52668.5</v>
      </c>
      <c r="E41" s="50">
        <v>12000</v>
      </c>
      <c r="F41" s="50">
        <v>11000</v>
      </c>
      <c r="G41" s="51">
        <v>1</v>
      </c>
      <c r="H41" s="50">
        <f t="shared" si="7"/>
        <v>11000</v>
      </c>
      <c r="I41" s="52">
        <f t="shared" si="8"/>
        <v>75668.5</v>
      </c>
    </row>
    <row r="42" spans="1:15" ht="15.6">
      <c r="A42" s="49" t="s">
        <v>64</v>
      </c>
      <c r="B42" s="50"/>
      <c r="C42" s="49"/>
      <c r="D42" s="50"/>
      <c r="E42" s="50">
        <v>12000</v>
      </c>
      <c r="F42" s="50"/>
      <c r="G42" s="51">
        <v>0</v>
      </c>
      <c r="H42" s="50">
        <f t="shared" si="7"/>
        <v>0</v>
      </c>
      <c r="I42" s="52">
        <v>12000</v>
      </c>
    </row>
    <row r="43" spans="1:15" ht="18" customHeight="1">
      <c r="A43" s="49" t="s">
        <v>51</v>
      </c>
      <c r="B43" s="50">
        <v>56503</v>
      </c>
      <c r="C43" s="49" t="s">
        <v>63</v>
      </c>
      <c r="D43" s="50">
        <f>B43*0.5</f>
        <v>28251.5</v>
      </c>
      <c r="E43" s="50">
        <v>12000</v>
      </c>
      <c r="F43" s="50">
        <v>11000</v>
      </c>
      <c r="G43" s="51">
        <v>3</v>
      </c>
      <c r="H43" s="50">
        <f t="shared" si="7"/>
        <v>33000</v>
      </c>
      <c r="I43" s="52">
        <f t="shared" si="8"/>
        <v>73251.5</v>
      </c>
    </row>
    <row r="44" spans="1:15" ht="15.6">
      <c r="A44" s="49" t="s">
        <v>37</v>
      </c>
      <c r="B44" s="60">
        <v>59421</v>
      </c>
      <c r="C44" s="49" t="s">
        <v>63</v>
      </c>
      <c r="D44" s="50">
        <f>B44*0.5</f>
        <v>29710.5</v>
      </c>
      <c r="E44" s="50">
        <v>12000</v>
      </c>
      <c r="F44" s="50">
        <v>11000</v>
      </c>
      <c r="G44" s="51">
        <v>1</v>
      </c>
      <c r="H44" s="50">
        <f t="shared" si="7"/>
        <v>11000</v>
      </c>
      <c r="I44" s="52">
        <f t="shared" si="8"/>
        <v>52710.5</v>
      </c>
    </row>
    <row r="45" spans="1:15" ht="15.6">
      <c r="A45" s="49" t="s">
        <v>75</v>
      </c>
      <c r="B45" s="50">
        <v>95450</v>
      </c>
      <c r="C45" s="49" t="s">
        <v>60</v>
      </c>
      <c r="D45" s="50">
        <f>B45*0.4</f>
        <v>38180</v>
      </c>
      <c r="E45" s="50">
        <v>12000</v>
      </c>
      <c r="F45" s="50">
        <v>11000</v>
      </c>
      <c r="G45" s="51">
        <v>2</v>
      </c>
      <c r="H45" s="50">
        <f t="shared" si="7"/>
        <v>22000</v>
      </c>
      <c r="I45" s="52">
        <f t="shared" si="8"/>
        <v>72180</v>
      </c>
    </row>
    <row r="46" spans="1:15" ht="15.6">
      <c r="A46" s="49" t="s">
        <v>76</v>
      </c>
      <c r="B46" s="50">
        <v>95450</v>
      </c>
      <c r="C46" s="49" t="s">
        <v>60</v>
      </c>
      <c r="D46" s="50">
        <f>B46*0.4</f>
        <v>38180</v>
      </c>
      <c r="E46" s="50">
        <v>12000</v>
      </c>
      <c r="F46" s="50">
        <v>11000</v>
      </c>
      <c r="G46" s="51">
        <v>1</v>
      </c>
      <c r="H46" s="50">
        <f t="shared" si="7"/>
        <v>11000</v>
      </c>
      <c r="I46" s="52">
        <f t="shared" si="8"/>
        <v>61180</v>
      </c>
    </row>
    <row r="47" spans="1:15" ht="15.6">
      <c r="A47" s="49" t="s">
        <v>65</v>
      </c>
      <c r="B47" s="50">
        <v>95450</v>
      </c>
      <c r="C47" s="49" t="s">
        <v>66</v>
      </c>
      <c r="D47" s="50">
        <f>B47*0.25</f>
        <v>23862.5</v>
      </c>
      <c r="E47" s="50">
        <v>12000</v>
      </c>
      <c r="F47" s="50">
        <v>11000</v>
      </c>
      <c r="G47" s="51">
        <v>1</v>
      </c>
      <c r="H47" s="50">
        <f t="shared" si="7"/>
        <v>11000</v>
      </c>
      <c r="I47" s="52">
        <f t="shared" si="8"/>
        <v>46862.5</v>
      </c>
    </row>
    <row r="48" spans="1:15" ht="15.6">
      <c r="A48" s="49" t="s">
        <v>77</v>
      </c>
      <c r="B48" s="50">
        <v>56503</v>
      </c>
      <c r="C48" s="49" t="s">
        <v>63</v>
      </c>
      <c r="D48" s="50">
        <f>B48*0.5</f>
        <v>28251.5</v>
      </c>
      <c r="E48" s="50">
        <v>12000</v>
      </c>
      <c r="F48" s="50">
        <v>11000</v>
      </c>
      <c r="G48" s="51">
        <v>1</v>
      </c>
      <c r="H48" s="50">
        <f t="shared" si="7"/>
        <v>11000</v>
      </c>
      <c r="I48" s="52">
        <f t="shared" si="8"/>
        <v>51251.5</v>
      </c>
    </row>
    <row r="49" spans="1:9" ht="15.6">
      <c r="A49" s="49" t="s">
        <v>78</v>
      </c>
      <c r="B49" s="50">
        <v>26540</v>
      </c>
      <c r="C49" s="49"/>
      <c r="D49" s="50">
        <v>26540</v>
      </c>
      <c r="E49" s="50">
        <v>12000</v>
      </c>
      <c r="F49" s="50">
        <v>11000</v>
      </c>
      <c r="G49" s="51">
        <v>0</v>
      </c>
      <c r="H49" s="50">
        <f t="shared" si="7"/>
        <v>0</v>
      </c>
      <c r="I49" s="52">
        <f t="shared" si="8"/>
        <v>38540</v>
      </c>
    </row>
    <row r="50" spans="1:9" ht="15.6">
      <c r="A50" s="49" t="s">
        <v>79</v>
      </c>
      <c r="B50" s="60">
        <v>89200</v>
      </c>
      <c r="C50" s="49" t="s">
        <v>60</v>
      </c>
      <c r="D50" s="60">
        <f>B50*0.4</f>
        <v>35680</v>
      </c>
      <c r="E50" s="50">
        <v>12000</v>
      </c>
      <c r="F50" s="50">
        <v>11000</v>
      </c>
      <c r="G50" s="51">
        <v>2</v>
      </c>
      <c r="H50" s="50">
        <f t="shared" si="7"/>
        <v>22000</v>
      </c>
      <c r="I50" s="52">
        <f t="shared" si="8"/>
        <v>69680</v>
      </c>
    </row>
    <row r="51" spans="1:9" ht="15.6">
      <c r="A51" s="49" t="s">
        <v>67</v>
      </c>
      <c r="B51" s="50">
        <v>95450</v>
      </c>
      <c r="C51" s="49" t="s">
        <v>60</v>
      </c>
      <c r="D51" s="50">
        <f>B51*0.4</f>
        <v>38180</v>
      </c>
      <c r="E51" s="50">
        <v>12000</v>
      </c>
      <c r="F51" s="50">
        <v>11000</v>
      </c>
      <c r="G51" s="51">
        <v>2</v>
      </c>
      <c r="H51" s="50">
        <f t="shared" si="7"/>
        <v>22000</v>
      </c>
      <c r="I51" s="52">
        <f t="shared" si="8"/>
        <v>72180</v>
      </c>
    </row>
    <row r="52" spans="1:9" ht="15.6">
      <c r="A52" s="49" t="s">
        <v>68</v>
      </c>
      <c r="B52" s="60">
        <v>93640</v>
      </c>
      <c r="C52" s="49" t="s">
        <v>63</v>
      </c>
      <c r="D52" s="50">
        <f>B52*0.5</f>
        <v>46820</v>
      </c>
      <c r="E52" s="50">
        <v>12000</v>
      </c>
      <c r="F52" s="50">
        <v>11000</v>
      </c>
      <c r="G52" s="51">
        <v>1</v>
      </c>
      <c r="H52" s="50">
        <f t="shared" si="7"/>
        <v>11000</v>
      </c>
      <c r="I52" s="52">
        <f t="shared" si="8"/>
        <v>69820</v>
      </c>
    </row>
    <row r="53" spans="1:9" ht="15.6">
      <c r="A53" s="49" t="s">
        <v>69</v>
      </c>
      <c r="B53" s="50"/>
      <c r="C53" s="49"/>
      <c r="D53" s="50"/>
      <c r="E53" s="50">
        <v>12000</v>
      </c>
      <c r="F53" s="50"/>
      <c r="G53" s="51">
        <v>0</v>
      </c>
      <c r="H53" s="50">
        <f t="shared" si="7"/>
        <v>0</v>
      </c>
      <c r="I53" s="52">
        <f t="shared" si="8"/>
        <v>12000</v>
      </c>
    </row>
    <row r="54" spans="1:9" ht="15.6">
      <c r="A54" s="49" t="s">
        <v>70</v>
      </c>
      <c r="B54" s="50">
        <v>56503</v>
      </c>
      <c r="C54" s="49" t="s">
        <v>63</v>
      </c>
      <c r="D54" s="50">
        <f>B54*0.5</f>
        <v>28251.5</v>
      </c>
      <c r="E54" s="50">
        <v>12000</v>
      </c>
      <c r="F54" s="50">
        <v>11000</v>
      </c>
      <c r="G54" s="51">
        <v>2</v>
      </c>
      <c r="H54" s="50">
        <f t="shared" si="7"/>
        <v>22000</v>
      </c>
      <c r="I54" s="52">
        <f t="shared" si="8"/>
        <v>62251.5</v>
      </c>
    </row>
    <row r="55" spans="1:9" ht="15.6">
      <c r="A55" s="49" t="s">
        <v>80</v>
      </c>
      <c r="B55" s="50">
        <v>95450</v>
      </c>
      <c r="C55" s="49" t="s">
        <v>66</v>
      </c>
      <c r="D55" s="50">
        <f>B55*0.25</f>
        <v>23862.5</v>
      </c>
      <c r="E55" s="50">
        <v>12000</v>
      </c>
      <c r="F55" s="50">
        <v>11000</v>
      </c>
      <c r="G55" s="51">
        <v>1</v>
      </c>
      <c r="H55" s="50">
        <f t="shared" si="7"/>
        <v>11000</v>
      </c>
      <c r="I55" s="52">
        <f t="shared" si="8"/>
        <v>46862.5</v>
      </c>
    </row>
    <row r="56" spans="1:9" ht="15.6">
      <c r="A56" s="49" t="s">
        <v>81</v>
      </c>
      <c r="B56" s="60">
        <v>47725</v>
      </c>
      <c r="C56" s="49" t="s">
        <v>63</v>
      </c>
      <c r="D56" s="50">
        <f>B56*0.5</f>
        <v>23862.5</v>
      </c>
      <c r="E56" s="50">
        <v>12000</v>
      </c>
      <c r="F56" s="50">
        <v>11000</v>
      </c>
      <c r="G56" s="51">
        <v>1</v>
      </c>
      <c r="H56" s="50">
        <f t="shared" si="7"/>
        <v>11000</v>
      </c>
      <c r="I56" s="52">
        <f t="shared" si="8"/>
        <v>46862.5</v>
      </c>
    </row>
  </sheetData>
  <mergeCells count="5">
    <mergeCell ref="A2:A3"/>
    <mergeCell ref="B2:B3"/>
    <mergeCell ref="C2:C3"/>
    <mergeCell ref="L2:L3"/>
    <mergeCell ref="U2:U3"/>
  </mergeCells>
  <pageMargins left="0.25" right="0.25" top="0.75" bottom="0.75" header="0.3" footer="0.3"/>
  <pageSetup scale="53" fitToWidth="2" orientation="landscape" horizontalDpi="0" verticalDpi="0"/>
  <ignoredErrors>
    <ignoredError sqref="D37 D55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6"/>
  <sheetViews>
    <sheetView topLeftCell="K1" workbookViewId="0">
      <selection activeCell="I35" sqref="I35"/>
    </sheetView>
  </sheetViews>
  <sheetFormatPr defaultColWidth="8.85546875" defaultRowHeight="14.45"/>
  <cols>
    <col min="1" max="1" width="16.7109375" customWidth="1"/>
    <col min="2" max="2" width="14.28515625" customWidth="1"/>
    <col min="3" max="3" width="16.140625" style="3" customWidth="1"/>
    <col min="4" max="4" width="13.7109375" style="3" customWidth="1"/>
    <col min="5" max="5" width="14" customWidth="1"/>
    <col min="6" max="6" width="13" customWidth="1"/>
    <col min="7" max="8" width="12.85546875" customWidth="1"/>
    <col min="9" max="9" width="14.7109375" customWidth="1"/>
    <col min="10" max="11" width="13.85546875" customWidth="1"/>
    <col min="12" max="12" width="17.28515625" customWidth="1"/>
    <col min="13" max="13" width="14.28515625" customWidth="1"/>
    <col min="14" max="14" width="13.140625" customWidth="1"/>
    <col min="15" max="15" width="11" customWidth="1"/>
    <col min="16" max="16" width="15.28515625" customWidth="1"/>
    <col min="17" max="17" width="15.140625" customWidth="1"/>
    <col min="18" max="18" width="15.85546875" customWidth="1"/>
    <col min="19" max="19" width="13.28515625" bestFit="1" customWidth="1"/>
    <col min="20" max="20" width="15" customWidth="1"/>
    <col min="21" max="21" width="13.28515625" customWidth="1"/>
    <col min="22" max="22" width="17.85546875" customWidth="1"/>
    <col min="24" max="24" width="19.140625" customWidth="1"/>
    <col min="26" max="26" width="9" bestFit="1" customWidth="1"/>
    <col min="27" max="27" width="11.140625" bestFit="1" customWidth="1"/>
    <col min="28" max="28" width="9" bestFit="1" customWidth="1"/>
  </cols>
  <sheetData>
    <row r="1" spans="1:32" ht="15" thickBot="1"/>
    <row r="2" spans="1:32" ht="15" customHeight="1" thickBot="1">
      <c r="A2" s="69" t="s">
        <v>0</v>
      </c>
      <c r="B2" s="71" t="s">
        <v>1</v>
      </c>
      <c r="C2" s="73" t="s">
        <v>2</v>
      </c>
      <c r="D2" s="14" t="s">
        <v>3</v>
      </c>
      <c r="E2" s="14"/>
      <c r="F2" s="16"/>
      <c r="G2" s="16"/>
      <c r="H2" s="16"/>
      <c r="I2" s="16"/>
      <c r="J2" s="21"/>
      <c r="K2" s="45"/>
      <c r="L2" s="75" t="s">
        <v>0</v>
      </c>
      <c r="M2" s="59"/>
      <c r="N2" s="9"/>
      <c r="O2" s="9"/>
      <c r="U2" s="75" t="s">
        <v>0</v>
      </c>
    </row>
    <row r="3" spans="1:32" ht="15.75" customHeight="1" thickBot="1">
      <c r="A3" s="70"/>
      <c r="B3" s="72"/>
      <c r="C3" s="74"/>
      <c r="D3" s="15" t="s">
        <v>5</v>
      </c>
      <c r="E3" s="15" t="s">
        <v>6</v>
      </c>
      <c r="F3" s="22" t="s">
        <v>7</v>
      </c>
      <c r="G3" s="22" t="s">
        <v>8</v>
      </c>
      <c r="H3" s="22" t="s">
        <v>9</v>
      </c>
      <c r="I3" s="22" t="s">
        <v>82</v>
      </c>
      <c r="J3" s="22" t="s">
        <v>10</v>
      </c>
      <c r="K3" s="44" t="s">
        <v>11</v>
      </c>
      <c r="L3" s="75"/>
      <c r="M3" s="46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75"/>
      <c r="Z3" s="25" t="s">
        <v>20</v>
      </c>
      <c r="AA3" s="26" t="s">
        <v>21</v>
      </c>
      <c r="AB3" s="25" t="s">
        <v>22</v>
      </c>
      <c r="AC3" s="28" t="s">
        <v>23</v>
      </c>
      <c r="AE3" s="27" t="s">
        <v>24</v>
      </c>
    </row>
    <row r="4" spans="1:32" ht="16.149999999999999" thickBot="1">
      <c r="A4" s="10" t="s">
        <v>25</v>
      </c>
      <c r="B4" s="23">
        <v>15</v>
      </c>
      <c r="C4" s="20">
        <v>4250</v>
      </c>
      <c r="D4" s="11">
        <v>3793</v>
      </c>
      <c r="E4" s="11">
        <v>0</v>
      </c>
      <c r="F4" s="17">
        <v>10</v>
      </c>
      <c r="G4" s="31">
        <v>35</v>
      </c>
      <c r="H4" s="31">
        <f>PRODUCT(F4:G4)</f>
        <v>350</v>
      </c>
      <c r="I4" s="31">
        <v>500</v>
      </c>
      <c r="J4" s="31">
        <v>4620</v>
      </c>
      <c r="K4" s="42">
        <v>4832.25</v>
      </c>
      <c r="L4" s="53" t="s">
        <v>25</v>
      </c>
      <c r="M4" s="24">
        <f>C4+D4+E4+H4+I4+J4+K4</f>
        <v>18345.25</v>
      </c>
      <c r="N4" s="47">
        <v>60170</v>
      </c>
      <c r="O4" s="55">
        <v>0.3</v>
      </c>
      <c r="P4" s="47">
        <f>PRODUCT(N4:O4)</f>
        <v>18051</v>
      </c>
      <c r="Q4" s="57">
        <f>N4+P4</f>
        <v>78221</v>
      </c>
      <c r="R4" s="56">
        <f>M4+Q4</f>
        <v>96566.25</v>
      </c>
      <c r="S4" s="47">
        <v>2889</v>
      </c>
      <c r="T4" s="58">
        <f>R4+S4</f>
        <v>99455.25</v>
      </c>
      <c r="U4" s="53" t="s">
        <v>25</v>
      </c>
      <c r="Z4" s="9">
        <v>3</v>
      </c>
      <c r="AA4" s="29">
        <v>140</v>
      </c>
      <c r="AB4" s="9">
        <v>11</v>
      </c>
      <c r="AC4" s="29">
        <f>PRODUCT(Z4:AA4:AB4)</f>
        <v>4620</v>
      </c>
      <c r="AE4" s="30"/>
    </row>
    <row r="5" spans="1:32" ht="16.149999999999999" thickBot="1">
      <c r="A5" s="10" t="s">
        <v>26</v>
      </c>
      <c r="B5" s="23">
        <v>18</v>
      </c>
      <c r="C5" s="20">
        <v>4250</v>
      </c>
      <c r="D5" s="11">
        <v>4428</v>
      </c>
      <c r="E5" s="11">
        <v>500</v>
      </c>
      <c r="F5" s="18">
        <v>11</v>
      </c>
      <c r="G5" s="31">
        <v>35</v>
      </c>
      <c r="H5" s="31">
        <f t="shared" ref="H5:H28" si="0">PRODUCT(F5:G5)</f>
        <v>385</v>
      </c>
      <c r="I5" s="32">
        <v>500</v>
      </c>
      <c r="J5" s="32">
        <v>3780</v>
      </c>
      <c r="K5" s="43">
        <v>4447.8999999999996</v>
      </c>
      <c r="L5" s="53" t="s">
        <v>26</v>
      </c>
      <c r="M5" s="24">
        <f t="shared" ref="M5:M28" si="1">C5+D5+E5+H5+I5+J5+K5</f>
        <v>18290.900000000001</v>
      </c>
      <c r="N5" s="47">
        <v>59890</v>
      </c>
      <c r="O5" s="55">
        <v>0.3</v>
      </c>
      <c r="P5" s="47">
        <f t="shared" ref="P5:P28" si="2">PRODUCT(N5:O5)</f>
        <v>17967</v>
      </c>
      <c r="Q5" s="57">
        <f t="shared" ref="Q5:Q28" si="3">N5+P5</f>
        <v>77857</v>
      </c>
      <c r="R5" s="56">
        <f t="shared" ref="R5:R28" si="4">M5+Q5</f>
        <v>96147.9</v>
      </c>
      <c r="S5" s="47">
        <v>5938</v>
      </c>
      <c r="T5" s="58">
        <f t="shared" ref="T5:T28" si="5">R5+S5</f>
        <v>102085.9</v>
      </c>
      <c r="U5" s="53" t="s">
        <v>26</v>
      </c>
      <c r="Z5" s="9">
        <v>3</v>
      </c>
      <c r="AA5" s="29">
        <v>140</v>
      </c>
      <c r="AB5" s="9">
        <v>9</v>
      </c>
      <c r="AC5" s="29">
        <f>PRODUCT(Z5:AA5:AB5)</f>
        <v>3780</v>
      </c>
      <c r="AE5" s="30"/>
    </row>
    <row r="6" spans="1:32" ht="16.149999999999999" thickBot="1">
      <c r="A6" s="10" t="s">
        <v>27</v>
      </c>
      <c r="B6" s="23">
        <v>44</v>
      </c>
      <c r="C6" s="20">
        <v>3625</v>
      </c>
      <c r="D6" s="11">
        <v>1780</v>
      </c>
      <c r="E6" s="11">
        <v>5079.8999999999996</v>
      </c>
      <c r="F6" s="18">
        <v>37</v>
      </c>
      <c r="G6" s="31">
        <v>35</v>
      </c>
      <c r="H6" s="31">
        <f t="shared" si="0"/>
        <v>1295</v>
      </c>
      <c r="I6" s="32">
        <v>0</v>
      </c>
      <c r="J6" s="32">
        <v>0</v>
      </c>
      <c r="K6" s="43">
        <v>4770.7700000000004</v>
      </c>
      <c r="L6" s="53" t="s">
        <v>27</v>
      </c>
      <c r="M6" s="24">
        <f t="shared" si="1"/>
        <v>16550.669999999998</v>
      </c>
      <c r="N6" s="47">
        <v>50065</v>
      </c>
      <c r="O6" s="55">
        <v>0.3</v>
      </c>
      <c r="P6" s="47">
        <f t="shared" si="2"/>
        <v>15019.5</v>
      </c>
      <c r="Q6" s="57">
        <f t="shared" si="3"/>
        <v>65084.5</v>
      </c>
      <c r="R6" s="56">
        <f t="shared" si="4"/>
        <v>81635.17</v>
      </c>
      <c r="S6" s="47">
        <v>9681</v>
      </c>
      <c r="T6" s="58">
        <f t="shared" si="5"/>
        <v>91316.17</v>
      </c>
      <c r="U6" s="53" t="s">
        <v>27</v>
      </c>
      <c r="Z6" s="9">
        <v>0</v>
      </c>
      <c r="AA6" s="29">
        <v>0</v>
      </c>
      <c r="AB6" s="9">
        <v>0</v>
      </c>
      <c r="AC6" s="29">
        <f>PRODUCT(Z6:AA6:AB6)</f>
        <v>0</v>
      </c>
      <c r="AE6" s="30"/>
    </row>
    <row r="7" spans="1:32" ht="16.149999999999999" thickBot="1">
      <c r="A7" s="10" t="s">
        <v>28</v>
      </c>
      <c r="B7" s="23">
        <v>19</v>
      </c>
      <c r="C7" s="20">
        <v>3625</v>
      </c>
      <c r="D7" s="11">
        <v>1780</v>
      </c>
      <c r="E7" s="11">
        <v>2177.1</v>
      </c>
      <c r="F7" s="18">
        <v>15</v>
      </c>
      <c r="G7" s="31">
        <v>35</v>
      </c>
      <c r="H7" s="31">
        <f t="shared" si="0"/>
        <v>525</v>
      </c>
      <c r="I7" s="32">
        <v>0</v>
      </c>
      <c r="J7" s="32">
        <v>0</v>
      </c>
      <c r="K7" s="43">
        <v>4770.7700000000004</v>
      </c>
      <c r="L7" s="53" t="s">
        <v>28</v>
      </c>
      <c r="M7" s="24">
        <f t="shared" si="1"/>
        <v>12877.87</v>
      </c>
      <c r="N7" s="54">
        <v>50065</v>
      </c>
      <c r="O7" s="55">
        <v>0.3</v>
      </c>
      <c r="P7" s="47">
        <f t="shared" si="2"/>
        <v>15019.5</v>
      </c>
      <c r="Q7" s="57">
        <f t="shared" si="3"/>
        <v>65084.5</v>
      </c>
      <c r="R7" s="56">
        <f t="shared" si="4"/>
        <v>77962.37</v>
      </c>
      <c r="S7" s="47">
        <v>9681</v>
      </c>
      <c r="T7" s="58">
        <f t="shared" si="5"/>
        <v>87643.37</v>
      </c>
      <c r="U7" s="53" t="s">
        <v>28</v>
      </c>
      <c r="Z7" s="9">
        <v>0</v>
      </c>
      <c r="AA7" s="29">
        <v>0</v>
      </c>
      <c r="AB7" s="9">
        <v>0</v>
      </c>
      <c r="AC7" s="29">
        <f>PRODUCT(Z7:AA7:AB7)</f>
        <v>0</v>
      </c>
      <c r="AE7" s="30"/>
    </row>
    <row r="8" spans="1:32" ht="16.149999999999999" thickBot="1">
      <c r="A8" s="10" t="s">
        <v>29</v>
      </c>
      <c r="B8" s="23">
        <v>123</v>
      </c>
      <c r="C8" s="20">
        <v>22550</v>
      </c>
      <c r="D8" s="11">
        <v>4375</v>
      </c>
      <c r="E8" s="11">
        <v>0</v>
      </c>
      <c r="F8" s="18">
        <v>75</v>
      </c>
      <c r="G8" s="31">
        <v>35</v>
      </c>
      <c r="H8" s="31">
        <f t="shared" si="0"/>
        <v>2625</v>
      </c>
      <c r="I8" s="32">
        <v>1000</v>
      </c>
      <c r="J8" s="32">
        <v>5175</v>
      </c>
      <c r="K8" s="43">
        <v>25127.7</v>
      </c>
      <c r="L8" s="53" t="s">
        <v>29</v>
      </c>
      <c r="M8" s="24">
        <f t="shared" si="1"/>
        <v>60852.7</v>
      </c>
      <c r="N8" s="47">
        <v>222050</v>
      </c>
      <c r="O8" s="55">
        <v>0.3</v>
      </c>
      <c r="P8" s="47">
        <f t="shared" si="2"/>
        <v>66615</v>
      </c>
      <c r="Q8" s="57">
        <f t="shared" si="3"/>
        <v>288665</v>
      </c>
      <c r="R8" s="56">
        <f t="shared" si="4"/>
        <v>349517.7</v>
      </c>
      <c r="S8" s="47">
        <v>20293</v>
      </c>
      <c r="T8" s="58">
        <f t="shared" si="5"/>
        <v>369810.7</v>
      </c>
      <c r="U8" s="53" t="s">
        <v>29</v>
      </c>
      <c r="Z8" s="9">
        <v>1</v>
      </c>
      <c r="AA8" s="29">
        <v>1035</v>
      </c>
      <c r="AB8" s="9">
        <v>5</v>
      </c>
      <c r="AC8" s="29">
        <f>PRODUCT(Z8:AA8:AB8)</f>
        <v>5175</v>
      </c>
      <c r="AE8" s="30" t="s">
        <v>30</v>
      </c>
      <c r="AF8" s="30"/>
    </row>
    <row r="9" spans="1:32" ht="16.149999999999999" thickBot="1">
      <c r="A9" s="8" t="s">
        <v>31</v>
      </c>
      <c r="B9" s="23">
        <v>6</v>
      </c>
      <c r="C9" s="20">
        <v>2000</v>
      </c>
      <c r="D9" s="11">
        <v>2000</v>
      </c>
      <c r="E9" s="11">
        <v>3660</v>
      </c>
      <c r="F9" s="18">
        <v>5</v>
      </c>
      <c r="G9" s="31">
        <v>35</v>
      </c>
      <c r="H9" s="31">
        <f t="shared" si="0"/>
        <v>175</v>
      </c>
      <c r="I9" s="32">
        <v>0</v>
      </c>
      <c r="J9" s="32">
        <v>0</v>
      </c>
      <c r="K9" s="43">
        <v>0</v>
      </c>
      <c r="L9" s="53" t="s">
        <v>31</v>
      </c>
      <c r="M9" s="24">
        <f t="shared" si="1"/>
        <v>7835</v>
      </c>
      <c r="N9" s="47">
        <v>38540</v>
      </c>
      <c r="O9" s="55">
        <v>0.3</v>
      </c>
      <c r="P9" s="47">
        <f t="shared" si="2"/>
        <v>11562</v>
      </c>
      <c r="Q9" s="57">
        <f t="shared" si="3"/>
        <v>50102</v>
      </c>
      <c r="R9" s="56">
        <f t="shared" si="4"/>
        <v>57937</v>
      </c>
      <c r="S9" s="47">
        <v>4877</v>
      </c>
      <c r="T9" s="58">
        <f t="shared" si="5"/>
        <v>62814</v>
      </c>
      <c r="U9" s="53" t="s">
        <v>31</v>
      </c>
      <c r="Z9" s="9">
        <v>0</v>
      </c>
      <c r="AA9" s="29">
        <v>0</v>
      </c>
      <c r="AB9" s="9">
        <v>0</v>
      </c>
      <c r="AC9" s="29">
        <f>PRODUCT(Z9:AA9:AB9)</f>
        <v>0</v>
      </c>
      <c r="AE9" s="30"/>
    </row>
    <row r="10" spans="1:32" ht="16.149999999999999" thickBot="1">
      <c r="A10" s="8" t="s">
        <v>32</v>
      </c>
      <c r="B10" s="23">
        <v>31</v>
      </c>
      <c r="C10" s="20">
        <v>5950</v>
      </c>
      <c r="D10" s="11">
        <v>3480</v>
      </c>
      <c r="E10" s="11">
        <v>960</v>
      </c>
      <c r="F10" s="18">
        <v>16</v>
      </c>
      <c r="G10" s="31">
        <v>35</v>
      </c>
      <c r="H10" s="31">
        <f t="shared" si="0"/>
        <v>560</v>
      </c>
      <c r="I10" s="32">
        <v>250</v>
      </c>
      <c r="J10" s="32">
        <v>4550</v>
      </c>
      <c r="K10" s="43">
        <v>6333.28</v>
      </c>
      <c r="L10" s="53" t="s">
        <v>32</v>
      </c>
      <c r="M10" s="24">
        <f t="shared" si="1"/>
        <v>22083.279999999999</v>
      </c>
      <c r="N10" s="47">
        <v>81688</v>
      </c>
      <c r="O10" s="55">
        <v>0.3</v>
      </c>
      <c r="P10" s="47">
        <f t="shared" si="2"/>
        <v>24506.399999999998</v>
      </c>
      <c r="Q10" s="57">
        <f t="shared" si="3"/>
        <v>106194.4</v>
      </c>
      <c r="R10" s="56">
        <f t="shared" si="4"/>
        <v>128277.68</v>
      </c>
      <c r="S10" s="47">
        <v>15657</v>
      </c>
      <c r="T10" s="58">
        <f t="shared" si="5"/>
        <v>143934.68</v>
      </c>
      <c r="U10" s="53" t="s">
        <v>32</v>
      </c>
      <c r="Z10" s="9">
        <v>1</v>
      </c>
      <c r="AA10" s="29">
        <v>325</v>
      </c>
      <c r="AB10" s="9">
        <v>14</v>
      </c>
      <c r="AC10" s="29">
        <f>PRODUCT(Z10:AA10:AB10)</f>
        <v>4550</v>
      </c>
      <c r="AE10" s="30" t="s">
        <v>33</v>
      </c>
    </row>
    <row r="11" spans="1:32" ht="16.149999999999999" thickBot="1">
      <c r="A11" s="10" t="s">
        <v>34</v>
      </c>
      <c r="B11" s="23">
        <v>35</v>
      </c>
      <c r="C11" s="20">
        <v>5950</v>
      </c>
      <c r="D11" s="11">
        <v>3480</v>
      </c>
      <c r="E11" s="11">
        <v>0</v>
      </c>
      <c r="F11" s="18">
        <v>18</v>
      </c>
      <c r="G11" s="31">
        <v>35</v>
      </c>
      <c r="H11" s="31">
        <f t="shared" si="0"/>
        <v>630</v>
      </c>
      <c r="I11" s="32">
        <v>250</v>
      </c>
      <c r="J11" s="32">
        <v>3575</v>
      </c>
      <c r="K11" s="43">
        <v>2696.41</v>
      </c>
      <c r="L11" s="53" t="s">
        <v>34</v>
      </c>
      <c r="M11" s="24">
        <f t="shared" si="1"/>
        <v>16581.41</v>
      </c>
      <c r="N11" s="47">
        <v>60540</v>
      </c>
      <c r="O11" s="55">
        <v>0.3</v>
      </c>
      <c r="P11" s="47">
        <f t="shared" si="2"/>
        <v>18162</v>
      </c>
      <c r="Q11" s="57">
        <f t="shared" si="3"/>
        <v>78702</v>
      </c>
      <c r="R11" s="56">
        <f t="shared" si="4"/>
        <v>95283.41</v>
      </c>
      <c r="S11" s="47">
        <v>7461</v>
      </c>
      <c r="T11" s="58">
        <f t="shared" si="5"/>
        <v>102744.41</v>
      </c>
      <c r="U11" s="53" t="s">
        <v>34</v>
      </c>
      <c r="Z11" s="9">
        <v>1</v>
      </c>
      <c r="AA11" s="29">
        <v>325</v>
      </c>
      <c r="AB11" s="9">
        <v>11</v>
      </c>
      <c r="AC11" s="29">
        <f>PRODUCT(Z11:AA11:AB11)</f>
        <v>3575</v>
      </c>
      <c r="AE11" s="30" t="s">
        <v>33</v>
      </c>
    </row>
    <row r="12" spans="1:32" ht="16.149999999999999" thickBot="1">
      <c r="A12" s="10" t="s">
        <v>35</v>
      </c>
      <c r="B12" s="23">
        <v>19</v>
      </c>
      <c r="C12" s="20">
        <v>4400</v>
      </c>
      <c r="D12" s="11">
        <v>3000</v>
      </c>
      <c r="E12" s="11">
        <v>1230</v>
      </c>
      <c r="F12" s="18">
        <v>10</v>
      </c>
      <c r="G12" s="31">
        <v>35</v>
      </c>
      <c r="H12" s="31">
        <f t="shared" si="0"/>
        <v>350</v>
      </c>
      <c r="I12" s="32">
        <v>250</v>
      </c>
      <c r="J12" s="32">
        <v>487</v>
      </c>
      <c r="K12" s="43">
        <v>2399.0500000000002</v>
      </c>
      <c r="L12" s="53" t="s">
        <v>35</v>
      </c>
      <c r="M12" s="24">
        <f t="shared" si="1"/>
        <v>12116.05</v>
      </c>
      <c r="N12" s="47">
        <v>46231</v>
      </c>
      <c r="O12" s="55">
        <v>0.3</v>
      </c>
      <c r="P12" s="47">
        <f t="shared" si="2"/>
        <v>13869.3</v>
      </c>
      <c r="Q12" s="57">
        <f t="shared" si="3"/>
        <v>60100.3</v>
      </c>
      <c r="R12" s="56">
        <f t="shared" si="4"/>
        <v>72216.350000000006</v>
      </c>
      <c r="S12" s="47">
        <v>1448</v>
      </c>
      <c r="T12" s="58">
        <f t="shared" si="5"/>
        <v>73664.350000000006</v>
      </c>
      <c r="U12" s="53" t="s">
        <v>35</v>
      </c>
      <c r="Z12" s="9">
        <v>1</v>
      </c>
      <c r="AA12" s="29">
        <v>487</v>
      </c>
      <c r="AB12" s="9"/>
      <c r="AC12" s="29">
        <f>PRODUCT(Z12:AA12:AB12)</f>
        <v>487</v>
      </c>
      <c r="AE12" s="30" t="s">
        <v>36</v>
      </c>
    </row>
    <row r="13" spans="1:32" ht="16.149999999999999" thickBot="1">
      <c r="A13" s="10" t="s">
        <v>37</v>
      </c>
      <c r="B13" s="23">
        <v>23</v>
      </c>
      <c r="C13" s="20">
        <v>4575</v>
      </c>
      <c r="D13" s="11">
        <v>3245</v>
      </c>
      <c r="E13" s="11">
        <v>2559</v>
      </c>
      <c r="F13" s="18">
        <v>10</v>
      </c>
      <c r="G13" s="31">
        <v>35</v>
      </c>
      <c r="H13" s="31">
        <f t="shared" si="0"/>
        <v>350</v>
      </c>
      <c r="I13" s="32">
        <v>250</v>
      </c>
      <c r="J13" s="32">
        <v>1260</v>
      </c>
      <c r="K13" s="43">
        <v>5076.2299999999996</v>
      </c>
      <c r="L13" s="53" t="s">
        <v>37</v>
      </c>
      <c r="M13" s="24">
        <f t="shared" si="1"/>
        <v>17315.23</v>
      </c>
      <c r="N13" s="47">
        <v>51925</v>
      </c>
      <c r="O13" s="55">
        <v>0.3</v>
      </c>
      <c r="P13" s="47">
        <f t="shared" si="2"/>
        <v>15577.5</v>
      </c>
      <c r="Q13" s="57">
        <f t="shared" si="3"/>
        <v>67502.5</v>
      </c>
      <c r="R13" s="56">
        <f t="shared" si="4"/>
        <v>84817.73</v>
      </c>
      <c r="S13" s="47">
        <v>32148</v>
      </c>
      <c r="T13" s="58">
        <f t="shared" si="5"/>
        <v>116965.73</v>
      </c>
      <c r="U13" s="53" t="s">
        <v>37</v>
      </c>
      <c r="Z13" s="9"/>
      <c r="AA13" s="29"/>
      <c r="AB13" s="9"/>
      <c r="AC13" s="29">
        <v>1260</v>
      </c>
      <c r="AE13" s="30" t="s">
        <v>38</v>
      </c>
    </row>
    <row r="14" spans="1:32" ht="16.149999999999999" thickBot="1">
      <c r="A14" s="10" t="s">
        <v>39</v>
      </c>
      <c r="B14" s="23">
        <v>13</v>
      </c>
      <c r="C14" s="20">
        <v>4575</v>
      </c>
      <c r="D14" s="11">
        <v>3595</v>
      </c>
      <c r="E14" s="11">
        <v>1706</v>
      </c>
      <c r="F14" s="18">
        <v>8</v>
      </c>
      <c r="G14" s="31">
        <v>35</v>
      </c>
      <c r="H14" s="31">
        <f t="shared" si="0"/>
        <v>280</v>
      </c>
      <c r="I14" s="32">
        <v>250</v>
      </c>
      <c r="J14" s="32">
        <v>1260</v>
      </c>
      <c r="K14" s="43">
        <v>3185.7</v>
      </c>
      <c r="L14" s="53" t="s">
        <v>39</v>
      </c>
      <c r="M14" s="24">
        <f t="shared" si="1"/>
        <v>14851.7</v>
      </c>
      <c r="N14" s="47">
        <v>46231</v>
      </c>
      <c r="O14" s="55">
        <v>0.3</v>
      </c>
      <c r="P14" s="47">
        <f t="shared" si="2"/>
        <v>13869.3</v>
      </c>
      <c r="Q14" s="57">
        <f t="shared" si="3"/>
        <v>60100.3</v>
      </c>
      <c r="R14" s="56">
        <f t="shared" si="4"/>
        <v>74952</v>
      </c>
      <c r="S14" s="47">
        <v>32148</v>
      </c>
      <c r="T14" s="58">
        <f t="shared" si="5"/>
        <v>107100</v>
      </c>
      <c r="U14" s="53" t="s">
        <v>39</v>
      </c>
      <c r="Z14" s="9"/>
      <c r="AA14" s="29"/>
      <c r="AB14" s="9"/>
      <c r="AC14" s="29">
        <v>1260</v>
      </c>
      <c r="AE14" s="30"/>
    </row>
    <row r="15" spans="1:32" ht="16.149999999999999" thickBot="1">
      <c r="A15" s="10" t="s">
        <v>40</v>
      </c>
      <c r="B15" s="23">
        <v>35</v>
      </c>
      <c r="C15" s="20">
        <v>5760</v>
      </c>
      <c r="D15" s="11">
        <v>4619</v>
      </c>
      <c r="E15" s="11">
        <v>4760</v>
      </c>
      <c r="F15" s="18">
        <v>21</v>
      </c>
      <c r="G15" s="31">
        <v>35</v>
      </c>
      <c r="H15" s="31">
        <f t="shared" si="0"/>
        <v>735</v>
      </c>
      <c r="I15" s="32">
        <v>0</v>
      </c>
      <c r="J15" s="32">
        <v>590</v>
      </c>
      <c r="K15" s="43">
        <v>7717</v>
      </c>
      <c r="L15" s="53" t="s">
        <v>40</v>
      </c>
      <c r="M15" s="24">
        <f t="shared" si="1"/>
        <v>24181</v>
      </c>
      <c r="N15" s="47">
        <v>71170</v>
      </c>
      <c r="O15" s="55">
        <v>0.3</v>
      </c>
      <c r="P15" s="47">
        <f t="shared" si="2"/>
        <v>21351</v>
      </c>
      <c r="Q15" s="57">
        <f t="shared" si="3"/>
        <v>92521</v>
      </c>
      <c r="R15" s="56">
        <f t="shared" si="4"/>
        <v>116702</v>
      </c>
      <c r="S15" s="47">
        <v>33027</v>
      </c>
      <c r="T15" s="58">
        <f t="shared" si="5"/>
        <v>149729</v>
      </c>
      <c r="U15" s="53" t="s">
        <v>40</v>
      </c>
      <c r="Z15" s="9"/>
      <c r="AA15" s="29"/>
      <c r="AB15" s="9"/>
      <c r="AC15" s="29">
        <v>590</v>
      </c>
      <c r="AE15" s="30" t="s">
        <v>41</v>
      </c>
    </row>
    <row r="16" spans="1:32" ht="16.149999999999999" thickBot="1">
      <c r="A16" s="10" t="s">
        <v>42</v>
      </c>
      <c r="B16" s="23">
        <v>47</v>
      </c>
      <c r="C16" s="20">
        <v>2300</v>
      </c>
      <c r="D16" s="11">
        <v>1300</v>
      </c>
      <c r="E16" s="11">
        <v>0</v>
      </c>
      <c r="F16" s="18">
        <v>0</v>
      </c>
      <c r="G16" s="31">
        <v>35</v>
      </c>
      <c r="H16" s="31">
        <f t="shared" si="0"/>
        <v>0</v>
      </c>
      <c r="I16" s="32">
        <v>0</v>
      </c>
      <c r="J16" s="32">
        <v>0</v>
      </c>
      <c r="K16" s="43">
        <v>0</v>
      </c>
      <c r="L16" s="53" t="s">
        <v>42</v>
      </c>
      <c r="M16" s="24">
        <f t="shared" si="1"/>
        <v>3600</v>
      </c>
      <c r="N16" s="47"/>
      <c r="O16" s="55">
        <v>0.3</v>
      </c>
      <c r="P16" s="47">
        <f t="shared" si="2"/>
        <v>0.3</v>
      </c>
      <c r="Q16" s="57">
        <f t="shared" si="3"/>
        <v>0.3</v>
      </c>
      <c r="R16" s="56">
        <f t="shared" si="4"/>
        <v>3600.3</v>
      </c>
      <c r="S16" s="47">
        <v>0</v>
      </c>
      <c r="T16" s="58">
        <f t="shared" si="5"/>
        <v>3600.3</v>
      </c>
      <c r="U16" s="53" t="s">
        <v>42</v>
      </c>
      <c r="Z16" s="9"/>
      <c r="AA16" s="29"/>
      <c r="AB16" s="9"/>
      <c r="AC16" s="29">
        <f>PRODUCT(Z16:AA16:AB16)</f>
        <v>0</v>
      </c>
      <c r="AE16" s="30"/>
    </row>
    <row r="17" spans="1:31" ht="16.149999999999999" thickBot="1">
      <c r="A17" s="10"/>
      <c r="B17" s="23">
        <v>0</v>
      </c>
      <c r="C17" s="20">
        <v>0</v>
      </c>
      <c r="D17" s="11">
        <v>0</v>
      </c>
      <c r="E17" s="11">
        <v>0</v>
      </c>
      <c r="F17" s="18">
        <v>0</v>
      </c>
      <c r="G17" s="31">
        <v>0</v>
      </c>
      <c r="H17" s="31">
        <f>PRODUCT(F17:G17)</f>
        <v>0</v>
      </c>
      <c r="I17" s="32">
        <v>0</v>
      </c>
      <c r="J17" s="32"/>
      <c r="K17" s="43">
        <v>0</v>
      </c>
      <c r="L17" s="53"/>
      <c r="M17" s="24">
        <f t="shared" si="1"/>
        <v>0</v>
      </c>
      <c r="N17" s="47"/>
      <c r="O17" s="55">
        <v>0.3</v>
      </c>
      <c r="P17" s="47">
        <f t="shared" si="2"/>
        <v>0.3</v>
      </c>
      <c r="Q17" s="57">
        <f t="shared" si="3"/>
        <v>0.3</v>
      </c>
      <c r="R17" s="56">
        <f t="shared" si="4"/>
        <v>0.3</v>
      </c>
      <c r="S17" s="47">
        <v>0</v>
      </c>
      <c r="T17" s="58">
        <v>0</v>
      </c>
      <c r="U17" s="53"/>
      <c r="Z17" s="9"/>
      <c r="AA17" s="29"/>
      <c r="AB17" s="9"/>
      <c r="AC17" s="29">
        <f>PRODUCT(Z17:AA17:AB17)</f>
        <v>0</v>
      </c>
      <c r="AE17" s="30"/>
    </row>
    <row r="18" spans="1:31" ht="16.149999999999999" thickBot="1">
      <c r="A18" s="10"/>
      <c r="B18" s="23">
        <v>0</v>
      </c>
      <c r="C18" s="20">
        <v>0</v>
      </c>
      <c r="D18" s="11">
        <v>0</v>
      </c>
      <c r="E18" s="11">
        <v>0</v>
      </c>
      <c r="F18" s="18">
        <v>0</v>
      </c>
      <c r="G18" s="31">
        <v>0</v>
      </c>
      <c r="H18" s="31">
        <f t="shared" si="0"/>
        <v>0</v>
      </c>
      <c r="I18" s="32">
        <v>0</v>
      </c>
      <c r="J18" s="32"/>
      <c r="K18" s="43">
        <v>0</v>
      </c>
      <c r="L18" s="53"/>
      <c r="M18" s="24">
        <f t="shared" si="1"/>
        <v>0</v>
      </c>
      <c r="N18" s="47"/>
      <c r="O18" s="55">
        <v>0.3</v>
      </c>
      <c r="P18" s="47">
        <f t="shared" si="2"/>
        <v>0.3</v>
      </c>
      <c r="Q18" s="57">
        <f t="shared" si="3"/>
        <v>0.3</v>
      </c>
      <c r="R18" s="56">
        <f t="shared" si="4"/>
        <v>0.3</v>
      </c>
      <c r="S18" s="47">
        <v>0</v>
      </c>
      <c r="T18" s="58">
        <v>0</v>
      </c>
      <c r="U18" s="53"/>
      <c r="Z18" s="9"/>
      <c r="AA18" s="29"/>
      <c r="AB18" s="9"/>
      <c r="AC18" s="29">
        <f>PRODUCT(Z18:AA18:AB18)</f>
        <v>0</v>
      </c>
      <c r="AE18" s="30"/>
    </row>
    <row r="19" spans="1:31" ht="16.149999999999999" thickBot="1">
      <c r="A19" s="10" t="s">
        <v>43</v>
      </c>
      <c r="B19" s="23">
        <v>37</v>
      </c>
      <c r="C19" s="20">
        <v>5880</v>
      </c>
      <c r="D19" s="11">
        <v>5880</v>
      </c>
      <c r="E19" s="11">
        <v>4480</v>
      </c>
      <c r="F19" s="18">
        <v>21</v>
      </c>
      <c r="G19" s="31">
        <v>35</v>
      </c>
      <c r="H19" s="31">
        <f t="shared" si="0"/>
        <v>735</v>
      </c>
      <c r="I19" s="32">
        <v>500</v>
      </c>
      <c r="J19" s="32">
        <v>7560</v>
      </c>
      <c r="K19" s="43">
        <v>12087.34</v>
      </c>
      <c r="L19" s="53" t="s">
        <v>43</v>
      </c>
      <c r="M19" s="24">
        <f t="shared" si="1"/>
        <v>37122.339999999997</v>
      </c>
      <c r="N19" s="47">
        <v>71170</v>
      </c>
      <c r="O19" s="55">
        <v>0.3</v>
      </c>
      <c r="P19" s="47">
        <f t="shared" si="2"/>
        <v>21351</v>
      </c>
      <c r="Q19" s="57">
        <f t="shared" si="3"/>
        <v>92521</v>
      </c>
      <c r="R19" s="56">
        <f t="shared" si="4"/>
        <v>129643.34</v>
      </c>
      <c r="S19" s="47">
        <v>5187</v>
      </c>
      <c r="T19" s="58">
        <f t="shared" si="5"/>
        <v>134830.34</v>
      </c>
      <c r="U19" s="53" t="s">
        <v>43</v>
      </c>
      <c r="Z19" s="9">
        <v>2</v>
      </c>
      <c r="AA19" s="29">
        <v>140</v>
      </c>
      <c r="AB19" s="9">
        <v>27</v>
      </c>
      <c r="AC19" s="29">
        <f>PRODUCT(Z19:AA19:AB19)</f>
        <v>7560</v>
      </c>
      <c r="AE19" s="30"/>
    </row>
    <row r="20" spans="1:31" ht="16.149999999999999" thickBot="1">
      <c r="A20" s="10" t="s">
        <v>44</v>
      </c>
      <c r="B20" s="23">
        <v>13</v>
      </c>
      <c r="C20" s="20">
        <v>4400</v>
      </c>
      <c r="D20" s="11">
        <v>2100</v>
      </c>
      <c r="E20" s="11">
        <v>0</v>
      </c>
      <c r="F20" s="18">
        <v>7</v>
      </c>
      <c r="G20" s="31">
        <v>35</v>
      </c>
      <c r="H20" s="31">
        <f t="shared" si="0"/>
        <v>245</v>
      </c>
      <c r="I20" s="32">
        <v>0</v>
      </c>
      <c r="J20" s="32">
        <v>160</v>
      </c>
      <c r="K20" s="43">
        <v>0</v>
      </c>
      <c r="L20" s="53" t="s">
        <v>44</v>
      </c>
      <c r="M20" s="24">
        <f t="shared" si="1"/>
        <v>6905</v>
      </c>
      <c r="N20" s="47">
        <v>35231</v>
      </c>
      <c r="O20" s="55">
        <v>0.3</v>
      </c>
      <c r="P20" s="47">
        <f t="shared" si="2"/>
        <v>10569.3</v>
      </c>
      <c r="Q20" s="57">
        <f t="shared" si="3"/>
        <v>45800.3</v>
      </c>
      <c r="R20" s="56">
        <f t="shared" si="4"/>
        <v>52705.3</v>
      </c>
      <c r="S20" s="47">
        <v>242</v>
      </c>
      <c r="T20" s="58">
        <f t="shared" si="5"/>
        <v>52947.3</v>
      </c>
      <c r="U20" s="53" t="s">
        <v>44</v>
      </c>
      <c r="Z20" s="9">
        <v>1</v>
      </c>
      <c r="AA20" s="29">
        <v>160</v>
      </c>
      <c r="AB20" s="9">
        <v>1</v>
      </c>
      <c r="AC20" s="29">
        <f>PRODUCT(Z20:AA20:AB20)</f>
        <v>160</v>
      </c>
      <c r="AE20" s="30"/>
    </row>
    <row r="21" spans="1:31" ht="16.149999999999999" thickBot="1">
      <c r="A21" s="8" t="s">
        <v>45</v>
      </c>
      <c r="B21" s="23">
        <v>9</v>
      </c>
      <c r="C21" s="20">
        <v>2000</v>
      </c>
      <c r="D21" s="11">
        <v>3340</v>
      </c>
      <c r="E21" s="11">
        <v>8204</v>
      </c>
      <c r="F21" s="18">
        <v>6</v>
      </c>
      <c r="G21" s="31">
        <v>35</v>
      </c>
      <c r="H21" s="31">
        <f t="shared" si="0"/>
        <v>210</v>
      </c>
      <c r="I21" s="32">
        <v>0</v>
      </c>
      <c r="J21" s="32">
        <v>0</v>
      </c>
      <c r="K21" s="43">
        <v>0</v>
      </c>
      <c r="L21" s="53" t="s">
        <v>45</v>
      </c>
      <c r="M21" s="24">
        <f t="shared" si="1"/>
        <v>13754</v>
      </c>
      <c r="N21" s="47">
        <v>38540</v>
      </c>
      <c r="O21" s="55">
        <v>0.3</v>
      </c>
      <c r="P21" s="47">
        <f t="shared" si="2"/>
        <v>11562</v>
      </c>
      <c r="Q21" s="57">
        <f t="shared" si="3"/>
        <v>50102</v>
      </c>
      <c r="R21" s="56">
        <f t="shared" si="4"/>
        <v>63856</v>
      </c>
      <c r="S21" s="47">
        <v>1970</v>
      </c>
      <c r="T21" s="58">
        <f t="shared" si="5"/>
        <v>65826</v>
      </c>
      <c r="U21" s="53" t="s">
        <v>45</v>
      </c>
      <c r="Z21" s="9"/>
      <c r="AA21" s="29"/>
      <c r="AB21" s="9"/>
      <c r="AC21" s="29">
        <f>PRODUCT(Z21:AA21:AB21)</f>
        <v>0</v>
      </c>
      <c r="AE21" s="30"/>
    </row>
    <row r="22" spans="1:31" ht="16.149999999999999" thickBot="1">
      <c r="A22" s="10" t="s">
        <v>46</v>
      </c>
      <c r="B22" s="23">
        <v>22</v>
      </c>
      <c r="C22" s="20">
        <v>5550</v>
      </c>
      <c r="D22" s="11">
        <v>5300</v>
      </c>
      <c r="E22" s="11">
        <v>14255</v>
      </c>
      <c r="F22" s="18">
        <v>10</v>
      </c>
      <c r="G22" s="31">
        <v>35</v>
      </c>
      <c r="H22" s="31">
        <f t="shared" si="0"/>
        <v>350</v>
      </c>
      <c r="I22" s="32">
        <v>500</v>
      </c>
      <c r="J22" s="32">
        <v>4200</v>
      </c>
      <c r="K22" s="43">
        <v>13177.4</v>
      </c>
      <c r="L22" s="53" t="s">
        <v>46</v>
      </c>
      <c r="M22" s="24">
        <f t="shared" si="1"/>
        <v>43332.4</v>
      </c>
      <c r="N22" s="47">
        <v>69762</v>
      </c>
      <c r="O22" s="55">
        <v>0.3</v>
      </c>
      <c r="P22" s="47">
        <f t="shared" si="2"/>
        <v>20928.599999999999</v>
      </c>
      <c r="Q22" s="57">
        <f t="shared" si="3"/>
        <v>90690.6</v>
      </c>
      <c r="R22" s="56">
        <f t="shared" si="4"/>
        <v>134023</v>
      </c>
      <c r="S22" s="47">
        <v>398</v>
      </c>
      <c r="T22" s="58">
        <f t="shared" si="5"/>
        <v>134421</v>
      </c>
      <c r="U22" s="53" t="s">
        <v>46</v>
      </c>
      <c r="Z22" s="9">
        <v>2</v>
      </c>
      <c r="AA22" s="29">
        <v>105</v>
      </c>
      <c r="AB22" s="9">
        <v>20</v>
      </c>
      <c r="AC22" s="29">
        <f>PRODUCT(Z22:AA22:AB22)</f>
        <v>4200</v>
      </c>
      <c r="AE22" s="30"/>
    </row>
    <row r="23" spans="1:31" ht="16.149999999999999" thickBot="1">
      <c r="A23" s="10" t="s">
        <v>47</v>
      </c>
      <c r="B23" s="23">
        <v>32</v>
      </c>
      <c r="C23" s="20">
        <v>3800</v>
      </c>
      <c r="D23" s="11">
        <v>3050</v>
      </c>
      <c r="E23" s="11">
        <v>9742.4</v>
      </c>
      <c r="F23" s="18">
        <v>16</v>
      </c>
      <c r="G23" s="31">
        <v>35</v>
      </c>
      <c r="H23" s="31">
        <f t="shared" si="0"/>
        <v>560</v>
      </c>
      <c r="I23" s="32">
        <v>0</v>
      </c>
      <c r="J23" s="32">
        <v>240</v>
      </c>
      <c r="K23" s="43">
        <v>6200.38</v>
      </c>
      <c r="L23" s="53" t="s">
        <v>47</v>
      </c>
      <c r="M23" s="24">
        <f t="shared" si="1"/>
        <v>23592.780000000002</v>
      </c>
      <c r="N23" s="47">
        <v>51925</v>
      </c>
      <c r="O23" s="55">
        <v>0.3</v>
      </c>
      <c r="P23" s="47">
        <f t="shared" si="2"/>
        <v>15577.5</v>
      </c>
      <c r="Q23" s="57">
        <f t="shared" si="3"/>
        <v>67502.5</v>
      </c>
      <c r="R23" s="56">
        <f t="shared" si="4"/>
        <v>91095.28</v>
      </c>
      <c r="S23" s="47">
        <v>32148</v>
      </c>
      <c r="T23" s="58">
        <f t="shared" si="5"/>
        <v>123243.28</v>
      </c>
      <c r="U23" s="53" t="s">
        <v>47</v>
      </c>
      <c r="Z23" s="9">
        <v>2</v>
      </c>
      <c r="AA23" s="29">
        <v>120</v>
      </c>
      <c r="AB23" s="9">
        <v>2</v>
      </c>
      <c r="AC23" s="29">
        <f>PRODUCT(Z23:AA23:AB23)</f>
        <v>480</v>
      </c>
      <c r="AE23" s="30"/>
    </row>
    <row r="24" spans="1:31" ht="16.149999999999999" thickBot="1">
      <c r="A24" s="10" t="s">
        <v>48</v>
      </c>
      <c r="B24" s="23">
        <v>12</v>
      </c>
      <c r="C24" s="20">
        <v>3800</v>
      </c>
      <c r="D24" s="11">
        <v>3050</v>
      </c>
      <c r="E24" s="11">
        <v>2435.6</v>
      </c>
      <c r="F24" s="18">
        <v>7</v>
      </c>
      <c r="G24" s="31">
        <v>35</v>
      </c>
      <c r="H24" s="31">
        <f t="shared" si="0"/>
        <v>245</v>
      </c>
      <c r="I24" s="32">
        <v>0</v>
      </c>
      <c r="J24" s="32">
        <v>240</v>
      </c>
      <c r="K24" s="43">
        <v>6659.35</v>
      </c>
      <c r="L24" s="53" t="s">
        <v>48</v>
      </c>
      <c r="M24" s="24">
        <f t="shared" si="1"/>
        <v>16429.95</v>
      </c>
      <c r="N24" s="47">
        <v>46231</v>
      </c>
      <c r="O24" s="55">
        <v>0.3</v>
      </c>
      <c r="P24" s="47">
        <f t="shared" si="2"/>
        <v>13869.3</v>
      </c>
      <c r="Q24" s="57">
        <f t="shared" si="3"/>
        <v>60100.3</v>
      </c>
      <c r="R24" s="56">
        <f t="shared" si="4"/>
        <v>76530.25</v>
      </c>
      <c r="S24" s="47">
        <v>32148</v>
      </c>
      <c r="T24" s="58">
        <f t="shared" si="5"/>
        <v>108678.25</v>
      </c>
      <c r="U24" s="53" t="s">
        <v>48</v>
      </c>
      <c r="Z24" s="9"/>
      <c r="AA24" s="29"/>
      <c r="AB24" s="9"/>
      <c r="AC24" s="29">
        <f>PRODUCT(Z24:AA24:AB24)</f>
        <v>0</v>
      </c>
      <c r="AE24" s="30"/>
    </row>
    <row r="25" spans="1:31" ht="16.149999999999999" thickBot="1">
      <c r="A25" s="10" t="s">
        <v>49</v>
      </c>
      <c r="B25" s="23">
        <v>8</v>
      </c>
      <c r="C25" s="20">
        <v>1775</v>
      </c>
      <c r="D25" s="11">
        <v>1300</v>
      </c>
      <c r="E25" s="11">
        <v>1415</v>
      </c>
      <c r="F25" s="18">
        <v>7</v>
      </c>
      <c r="G25" s="31">
        <v>35</v>
      </c>
      <c r="H25" s="31">
        <f t="shared" si="0"/>
        <v>245</v>
      </c>
      <c r="I25" s="32">
        <v>0</v>
      </c>
      <c r="J25" s="32">
        <v>1015</v>
      </c>
      <c r="K25" s="43">
        <v>0</v>
      </c>
      <c r="L25" s="53" t="s">
        <v>49</v>
      </c>
      <c r="M25" s="24">
        <f t="shared" si="1"/>
        <v>5750</v>
      </c>
      <c r="N25" s="47">
        <v>38051</v>
      </c>
      <c r="O25" s="55">
        <v>0.3</v>
      </c>
      <c r="P25" s="47">
        <f t="shared" si="2"/>
        <v>11415.3</v>
      </c>
      <c r="Q25" s="57">
        <f t="shared" si="3"/>
        <v>49466.3</v>
      </c>
      <c r="R25" s="56">
        <f t="shared" si="4"/>
        <v>55216.3</v>
      </c>
      <c r="S25" s="47">
        <v>0</v>
      </c>
      <c r="T25" s="58">
        <f t="shared" si="5"/>
        <v>55216.3</v>
      </c>
      <c r="U25" s="53" t="s">
        <v>49</v>
      </c>
      <c r="Z25" s="9">
        <v>1</v>
      </c>
      <c r="AA25" s="29">
        <v>145</v>
      </c>
      <c r="AB25" s="9">
        <v>7</v>
      </c>
      <c r="AC25" s="29">
        <f>PRODUCT(Z25:AA25:AB25)</f>
        <v>1015</v>
      </c>
      <c r="AE25" s="30"/>
    </row>
    <row r="26" spans="1:31" ht="16.149999999999999" thickBot="1">
      <c r="A26" s="10" t="s">
        <v>50</v>
      </c>
      <c r="B26" s="23">
        <v>0</v>
      </c>
      <c r="C26" s="20">
        <v>1775</v>
      </c>
      <c r="D26" s="11">
        <v>1300</v>
      </c>
      <c r="E26" s="11">
        <v>0</v>
      </c>
      <c r="F26" s="18">
        <v>0</v>
      </c>
      <c r="G26" s="31">
        <v>35</v>
      </c>
      <c r="H26" s="31">
        <f t="shared" si="0"/>
        <v>0</v>
      </c>
      <c r="I26" s="32">
        <v>0</v>
      </c>
      <c r="J26" s="32">
        <v>0</v>
      </c>
      <c r="K26" s="43">
        <v>0</v>
      </c>
      <c r="L26" s="53" t="s">
        <v>50</v>
      </c>
      <c r="M26" s="24">
        <f t="shared" si="1"/>
        <v>3075</v>
      </c>
      <c r="N26" s="47">
        <v>0</v>
      </c>
      <c r="O26" s="55">
        <v>0.3</v>
      </c>
      <c r="P26" s="47">
        <f t="shared" si="2"/>
        <v>0</v>
      </c>
      <c r="Q26" s="57">
        <f t="shared" si="3"/>
        <v>0</v>
      </c>
      <c r="R26" s="56">
        <f t="shared" si="4"/>
        <v>3075</v>
      </c>
      <c r="S26" s="47">
        <v>0</v>
      </c>
      <c r="T26" s="58">
        <f t="shared" si="5"/>
        <v>3075</v>
      </c>
      <c r="U26" s="53" t="s">
        <v>50</v>
      </c>
      <c r="Z26" s="9"/>
      <c r="AA26" s="29"/>
      <c r="AB26" s="9"/>
      <c r="AC26" s="29">
        <f>PRODUCT(Z26:AA26:AB26)</f>
        <v>0</v>
      </c>
      <c r="AE26" s="30"/>
    </row>
    <row r="27" spans="1:31" ht="16.149999999999999" thickBot="1">
      <c r="A27" s="10" t="s">
        <v>51</v>
      </c>
      <c r="B27" s="23">
        <v>74</v>
      </c>
      <c r="C27" s="20">
        <v>10425</v>
      </c>
      <c r="D27" s="11">
        <v>5480</v>
      </c>
      <c r="E27" s="11">
        <v>22506</v>
      </c>
      <c r="F27" s="18">
        <v>42</v>
      </c>
      <c r="G27" s="31">
        <v>35</v>
      </c>
      <c r="H27" s="31">
        <f t="shared" si="0"/>
        <v>1470</v>
      </c>
      <c r="I27" s="32">
        <v>0</v>
      </c>
      <c r="J27" s="32">
        <v>0</v>
      </c>
      <c r="K27" s="43">
        <v>20278.59</v>
      </c>
      <c r="L27" s="53" t="s">
        <v>51</v>
      </c>
      <c r="M27" s="24">
        <f t="shared" si="1"/>
        <v>60159.59</v>
      </c>
      <c r="N27" s="47">
        <v>71555</v>
      </c>
      <c r="O27" s="55">
        <v>0.3</v>
      </c>
      <c r="P27" s="47">
        <f t="shared" si="2"/>
        <v>21466.5</v>
      </c>
      <c r="Q27" s="57">
        <f t="shared" si="3"/>
        <v>93021.5</v>
      </c>
      <c r="R27" s="56">
        <f t="shared" si="4"/>
        <v>153181.09</v>
      </c>
      <c r="S27" s="47">
        <v>9681</v>
      </c>
      <c r="T27" s="58">
        <f t="shared" si="5"/>
        <v>162862.09</v>
      </c>
      <c r="U27" s="53" t="s">
        <v>51</v>
      </c>
      <c r="Z27" s="9"/>
      <c r="AA27" s="29">
        <v>304</v>
      </c>
      <c r="AB27" s="9"/>
      <c r="AC27" s="29">
        <f>PRODUCT(Z27:AA27:AB27)</f>
        <v>304</v>
      </c>
      <c r="AE27" s="30"/>
    </row>
    <row r="28" spans="1:31" ht="16.149999999999999" thickBot="1">
      <c r="A28" s="41" t="s">
        <v>52</v>
      </c>
      <c r="B28" s="23">
        <v>34</v>
      </c>
      <c r="C28" s="20">
        <v>5550</v>
      </c>
      <c r="D28" s="11">
        <v>5450</v>
      </c>
      <c r="E28" s="11">
        <v>9645.7000000000007</v>
      </c>
      <c r="F28" s="19">
        <v>23</v>
      </c>
      <c r="G28" s="31">
        <v>35</v>
      </c>
      <c r="H28" s="31">
        <f t="shared" si="0"/>
        <v>805</v>
      </c>
      <c r="I28" s="33">
        <v>0</v>
      </c>
      <c r="J28" s="33">
        <v>0</v>
      </c>
      <c r="K28" s="43">
        <v>20278.59</v>
      </c>
      <c r="L28" s="53" t="s">
        <v>52</v>
      </c>
      <c r="M28" s="24">
        <f t="shared" si="1"/>
        <v>41729.29</v>
      </c>
      <c r="N28" s="47">
        <v>60555</v>
      </c>
      <c r="O28" s="55">
        <v>0.3</v>
      </c>
      <c r="P28" s="47">
        <f t="shared" si="2"/>
        <v>18166.5</v>
      </c>
      <c r="Q28" s="57">
        <f t="shared" si="3"/>
        <v>78721.5</v>
      </c>
      <c r="R28" s="56">
        <f t="shared" si="4"/>
        <v>120450.79000000001</v>
      </c>
      <c r="S28" s="47">
        <v>9681</v>
      </c>
      <c r="T28" s="58">
        <f t="shared" si="5"/>
        <v>130131.79000000001</v>
      </c>
      <c r="U28" s="53" t="s">
        <v>52</v>
      </c>
      <c r="Z28" s="9"/>
      <c r="AA28" s="29"/>
      <c r="AB28" s="9"/>
      <c r="AC28" s="29">
        <f>PRODUCT(Z28:AA28:AB28)</f>
        <v>0</v>
      </c>
      <c r="AE28" s="30"/>
    </row>
    <row r="29" spans="1:31" ht="15">
      <c r="A29" s="40"/>
      <c r="B29" s="36">
        <f>SUM(B4:B28)</f>
        <v>669</v>
      </c>
      <c r="C29" s="39">
        <f>C4+C5+C6+C7+C8+C9+C10+C11+C12+C13+C14+C15+C16+C19+C20+C21+C22+C23+C24+C25+C26+C27+C28</f>
        <v>118765</v>
      </c>
      <c r="D29" s="39">
        <f>D4+D5+D6+D7+D8+D9+D10+D11+D12+D13+D14+D15+D16+D19+D20+D21+D22+D23+D24+D25+D26+D27+D28</f>
        <v>77125</v>
      </c>
      <c r="E29" s="37">
        <f>SUM(E4:E28)</f>
        <v>95315.7</v>
      </c>
      <c r="F29" s="27">
        <f>SUM(F4:F28)</f>
        <v>375</v>
      </c>
      <c r="G29" s="35"/>
      <c r="H29" s="37">
        <f>SUM(H4:H28)</f>
        <v>13125</v>
      </c>
      <c r="I29" s="38">
        <f>SUM(I4:I28)</f>
        <v>4250</v>
      </c>
      <c r="J29" s="37">
        <f>J4+J5+J6+J7+J8+J9+J10+J11+J12+J13+J14+J15+J16+J19+J20+J21+J22+J23+J24+J25+J26+J27+J28</f>
        <v>38712</v>
      </c>
      <c r="K29" s="38">
        <f>SUM(K4:K28)</f>
        <v>150038.71</v>
      </c>
      <c r="L29" s="9"/>
      <c r="M29" s="37">
        <f>SUM(M4:M28)</f>
        <v>497331.41000000009</v>
      </c>
      <c r="N29" s="9"/>
      <c r="R29" s="37">
        <f>SUM(R4:R28)</f>
        <v>2215392.8100000005</v>
      </c>
      <c r="S29" s="35">
        <f>SUM(S4:S28)</f>
        <v>266703</v>
      </c>
      <c r="T29" s="37">
        <f>SUM(T4:T28)</f>
        <v>2482095.21</v>
      </c>
      <c r="U29" s="9"/>
    </row>
    <row r="30" spans="1:31" ht="15">
      <c r="A30" s="40"/>
      <c r="B30" s="12"/>
      <c r="C30" s="13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31" ht="15">
      <c r="A31" s="40"/>
      <c r="B31" s="12"/>
      <c r="C31" s="13"/>
      <c r="D31" s="13"/>
      <c r="E31" s="9"/>
      <c r="F31" s="9"/>
      <c r="G31" s="9"/>
      <c r="H31" s="34"/>
      <c r="I31" s="9"/>
      <c r="J31" s="35">
        <f>C29+D29+E29+H29+I29+J29+K29</f>
        <v>497331.41000000003</v>
      </c>
      <c r="K31" s="9"/>
      <c r="L31" s="9"/>
      <c r="M31" s="9"/>
      <c r="N31" s="9"/>
      <c r="O31" s="9"/>
    </row>
    <row r="32" spans="1:31">
      <c r="A32" s="9"/>
      <c r="B32" s="9"/>
      <c r="C32" s="13"/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13"/>
      <c r="D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6">
      <c r="A34" s="48" t="s">
        <v>53</v>
      </c>
      <c r="B34" s="48"/>
      <c r="C34" s="48"/>
      <c r="D34" s="48"/>
      <c r="E34" s="48" t="s">
        <v>54</v>
      </c>
      <c r="F34" s="48" t="s">
        <v>55</v>
      </c>
      <c r="G34" s="48" t="s">
        <v>56</v>
      </c>
      <c r="H34" s="48" t="s">
        <v>57</v>
      </c>
      <c r="I34" s="48" t="s">
        <v>58</v>
      </c>
      <c r="J34" s="9"/>
      <c r="K34" s="9"/>
      <c r="L34" s="9"/>
      <c r="M34" s="9"/>
      <c r="N34" s="9"/>
      <c r="O34" s="9"/>
    </row>
    <row r="35" spans="1:15" ht="15.6">
      <c r="A35" s="49" t="s">
        <v>59</v>
      </c>
      <c r="B35" s="50">
        <v>92926</v>
      </c>
      <c r="C35" s="49" t="s">
        <v>60</v>
      </c>
      <c r="D35" s="50">
        <v>37170</v>
      </c>
      <c r="E35" s="50">
        <v>12000</v>
      </c>
      <c r="F35" s="50">
        <v>11000</v>
      </c>
      <c r="G35" s="51">
        <v>2</v>
      </c>
      <c r="H35" s="50">
        <v>22000</v>
      </c>
      <c r="I35" s="52">
        <f>D35+E35+H35</f>
        <v>71170</v>
      </c>
      <c r="J35" s="9"/>
      <c r="K35" s="9"/>
      <c r="L35" s="9"/>
      <c r="M35" s="9"/>
      <c r="N35" s="9"/>
      <c r="O35" s="9"/>
    </row>
    <row r="36" spans="1:15" ht="15.6">
      <c r="A36" s="49" t="s">
        <v>71</v>
      </c>
      <c r="B36" s="50">
        <v>92926</v>
      </c>
      <c r="C36" s="49" t="s">
        <v>60</v>
      </c>
      <c r="D36" s="50">
        <v>37170</v>
      </c>
      <c r="E36" s="50">
        <v>12000</v>
      </c>
      <c r="F36" s="50">
        <v>11000</v>
      </c>
      <c r="G36" s="51">
        <v>1</v>
      </c>
      <c r="H36" s="50">
        <v>11000</v>
      </c>
      <c r="I36" s="52">
        <f t="shared" ref="I36:I56" si="6">D36+E36+H36</f>
        <v>60170</v>
      </c>
      <c r="J36" s="9"/>
      <c r="K36" s="9"/>
      <c r="L36" s="9"/>
      <c r="M36" s="9"/>
      <c r="N36" s="9"/>
      <c r="O36" s="9"/>
    </row>
    <row r="37" spans="1:15" ht="15.6">
      <c r="A37" s="49" t="s">
        <v>72</v>
      </c>
      <c r="B37" s="50">
        <v>54130</v>
      </c>
      <c r="C37" s="49" t="s">
        <v>63</v>
      </c>
      <c r="D37" s="50">
        <v>27065</v>
      </c>
      <c r="E37" s="50">
        <v>12000</v>
      </c>
      <c r="F37" s="50">
        <v>11000</v>
      </c>
      <c r="G37" s="51">
        <v>1</v>
      </c>
      <c r="H37" s="50">
        <v>11000</v>
      </c>
      <c r="I37" s="52">
        <f t="shared" si="6"/>
        <v>50065</v>
      </c>
    </row>
    <row r="38" spans="1:15" ht="15.6">
      <c r="A38" s="49" t="s">
        <v>73</v>
      </c>
      <c r="B38" s="50">
        <v>305125</v>
      </c>
      <c r="C38" s="49" t="s">
        <v>60</v>
      </c>
      <c r="D38" s="50">
        <v>122050</v>
      </c>
      <c r="E38" s="50">
        <v>12000</v>
      </c>
      <c r="F38" s="50">
        <v>11000</v>
      </c>
      <c r="G38" s="51">
        <v>8</v>
      </c>
      <c r="H38" s="50">
        <v>88000</v>
      </c>
      <c r="I38" s="52">
        <f t="shared" si="6"/>
        <v>222050</v>
      </c>
    </row>
    <row r="39" spans="1:15" ht="15.6">
      <c r="A39" s="49" t="s">
        <v>61</v>
      </c>
      <c r="B39" s="50">
        <v>26540</v>
      </c>
      <c r="C39" s="49"/>
      <c r="D39" s="50">
        <v>26540</v>
      </c>
      <c r="E39" s="50">
        <v>12000</v>
      </c>
      <c r="F39" s="50">
        <v>11000</v>
      </c>
      <c r="G39" s="51">
        <v>0</v>
      </c>
      <c r="H39" s="50">
        <v>0</v>
      </c>
      <c r="I39" s="52">
        <f t="shared" si="6"/>
        <v>38540</v>
      </c>
    </row>
    <row r="40" spans="1:15" ht="15.6">
      <c r="A40" s="49" t="s">
        <v>74</v>
      </c>
      <c r="B40" s="50">
        <v>119221</v>
      </c>
      <c r="C40" s="49" t="s">
        <v>60</v>
      </c>
      <c r="D40" s="50">
        <v>47688</v>
      </c>
      <c r="E40" s="50">
        <v>12000</v>
      </c>
      <c r="F40" s="50">
        <v>11000</v>
      </c>
      <c r="G40" s="51">
        <v>2</v>
      </c>
      <c r="H40" s="50">
        <v>22000</v>
      </c>
      <c r="I40" s="52">
        <f t="shared" si="6"/>
        <v>81688</v>
      </c>
    </row>
    <row r="41" spans="1:15" ht="15.6">
      <c r="A41" s="49" t="s">
        <v>62</v>
      </c>
      <c r="B41" s="50">
        <v>57851</v>
      </c>
      <c r="C41" s="49" t="s">
        <v>63</v>
      </c>
      <c r="D41" s="50">
        <v>28925</v>
      </c>
      <c r="E41" s="50">
        <v>12000</v>
      </c>
      <c r="F41" s="50">
        <v>11000</v>
      </c>
      <c r="G41" s="51">
        <v>1</v>
      </c>
      <c r="H41" s="50">
        <v>11000</v>
      </c>
      <c r="I41" s="52">
        <f t="shared" si="6"/>
        <v>51925</v>
      </c>
    </row>
    <row r="42" spans="1:15" ht="15.6">
      <c r="A42" s="49" t="s">
        <v>64</v>
      </c>
      <c r="B42" s="50">
        <v>26051</v>
      </c>
      <c r="C42" s="49"/>
      <c r="D42" s="50">
        <v>26051</v>
      </c>
      <c r="E42" s="50">
        <v>12000</v>
      </c>
      <c r="F42" s="50">
        <v>11000</v>
      </c>
      <c r="G42" s="51">
        <v>0</v>
      </c>
      <c r="H42" s="50">
        <v>0</v>
      </c>
      <c r="I42" s="52">
        <f t="shared" si="6"/>
        <v>38051</v>
      </c>
    </row>
    <row r="43" spans="1:15" ht="18" customHeight="1">
      <c r="A43" s="49" t="s">
        <v>51</v>
      </c>
      <c r="B43" s="50">
        <v>53111</v>
      </c>
      <c r="C43" s="49" t="s">
        <v>63</v>
      </c>
      <c r="D43" s="50">
        <v>26555</v>
      </c>
      <c r="E43" s="50">
        <v>12000</v>
      </c>
      <c r="F43" s="50">
        <v>11000</v>
      </c>
      <c r="G43" s="51">
        <v>3</v>
      </c>
      <c r="H43" s="50">
        <v>33000</v>
      </c>
      <c r="I43" s="52">
        <f t="shared" si="6"/>
        <v>71555</v>
      </c>
    </row>
    <row r="44" spans="1:15" ht="15.6">
      <c r="A44" s="49" t="s">
        <v>37</v>
      </c>
      <c r="B44" s="50">
        <v>57851</v>
      </c>
      <c r="C44" s="49" t="s">
        <v>63</v>
      </c>
      <c r="D44" s="50">
        <v>28925</v>
      </c>
      <c r="E44" s="50">
        <v>12000</v>
      </c>
      <c r="F44" s="50">
        <v>11000</v>
      </c>
      <c r="G44" s="51">
        <v>1</v>
      </c>
      <c r="H44" s="50">
        <v>11000</v>
      </c>
      <c r="I44" s="52">
        <f t="shared" si="6"/>
        <v>51925</v>
      </c>
    </row>
    <row r="45" spans="1:15" ht="15.6">
      <c r="A45" s="49" t="s">
        <v>75</v>
      </c>
      <c r="B45" s="50">
        <v>92926</v>
      </c>
      <c r="C45" s="49" t="s">
        <v>60</v>
      </c>
      <c r="D45" s="50">
        <v>37170</v>
      </c>
      <c r="E45" s="50">
        <v>12000</v>
      </c>
      <c r="F45" s="50">
        <v>11000</v>
      </c>
      <c r="G45" s="51">
        <v>2</v>
      </c>
      <c r="H45" s="50">
        <v>22000</v>
      </c>
      <c r="I45" s="52">
        <f t="shared" si="6"/>
        <v>71170</v>
      </c>
    </row>
    <row r="46" spans="1:15" ht="15.6">
      <c r="A46" s="49" t="s">
        <v>76</v>
      </c>
      <c r="B46" s="50">
        <v>92926</v>
      </c>
      <c r="C46" s="49" t="s">
        <v>60</v>
      </c>
      <c r="D46" s="50">
        <v>36890</v>
      </c>
      <c r="E46" s="50">
        <v>12000</v>
      </c>
      <c r="F46" s="50">
        <v>11000</v>
      </c>
      <c r="G46" s="51">
        <v>1</v>
      </c>
      <c r="H46" s="50">
        <v>11000</v>
      </c>
      <c r="I46" s="52">
        <f t="shared" si="6"/>
        <v>59890</v>
      </c>
    </row>
    <row r="47" spans="1:15" ht="15.6">
      <c r="A47" s="49" t="s">
        <v>65</v>
      </c>
      <c r="B47" s="50">
        <v>92926</v>
      </c>
      <c r="C47" s="49" t="s">
        <v>66</v>
      </c>
      <c r="D47" s="50">
        <v>23231</v>
      </c>
      <c r="E47" s="50">
        <v>12000</v>
      </c>
      <c r="F47" s="50">
        <v>11000</v>
      </c>
      <c r="G47" s="51">
        <v>0</v>
      </c>
      <c r="H47" s="50">
        <v>0</v>
      </c>
      <c r="I47" s="52">
        <f t="shared" si="6"/>
        <v>35231</v>
      </c>
    </row>
    <row r="48" spans="1:15" ht="15.6">
      <c r="A48" s="49" t="s">
        <v>77</v>
      </c>
      <c r="B48" s="50">
        <v>54130</v>
      </c>
      <c r="C48" s="49" t="s">
        <v>63</v>
      </c>
      <c r="D48" s="50">
        <v>27065</v>
      </c>
      <c r="E48" s="50">
        <v>12000</v>
      </c>
      <c r="F48" s="50">
        <v>11000</v>
      </c>
      <c r="G48" s="51">
        <v>1</v>
      </c>
      <c r="H48" s="50">
        <v>11000</v>
      </c>
      <c r="I48" s="52">
        <f t="shared" si="6"/>
        <v>50065</v>
      </c>
    </row>
    <row r="49" spans="1:9" ht="15.6">
      <c r="A49" s="49" t="s">
        <v>78</v>
      </c>
      <c r="B49" s="50">
        <v>26540</v>
      </c>
      <c r="C49" s="49"/>
      <c r="D49" s="50">
        <v>26540</v>
      </c>
      <c r="E49" s="50">
        <v>12000</v>
      </c>
      <c r="F49" s="50">
        <v>11000</v>
      </c>
      <c r="G49" s="51">
        <v>0</v>
      </c>
      <c r="H49" s="50">
        <v>0</v>
      </c>
      <c r="I49" s="52">
        <f t="shared" si="6"/>
        <v>38540</v>
      </c>
    </row>
    <row r="50" spans="1:9" ht="15.6">
      <c r="A50" s="49" t="s">
        <v>79</v>
      </c>
      <c r="B50" s="50">
        <v>26540</v>
      </c>
      <c r="C50" s="49"/>
      <c r="D50" s="50">
        <v>26540</v>
      </c>
      <c r="E50" s="50">
        <v>12000</v>
      </c>
      <c r="F50" s="50">
        <v>11000</v>
      </c>
      <c r="G50" s="51">
        <v>2</v>
      </c>
      <c r="H50" s="50">
        <v>22000</v>
      </c>
      <c r="I50" s="52">
        <f t="shared" si="6"/>
        <v>60540</v>
      </c>
    </row>
    <row r="51" spans="1:9" ht="15.6">
      <c r="A51" s="49" t="s">
        <v>67</v>
      </c>
      <c r="B51" s="50">
        <v>89406</v>
      </c>
      <c r="C51" s="49" t="s">
        <v>60</v>
      </c>
      <c r="D51" s="50">
        <v>35762</v>
      </c>
      <c r="E51" s="50">
        <v>12000</v>
      </c>
      <c r="F51" s="50">
        <v>11000</v>
      </c>
      <c r="G51" s="51">
        <v>2</v>
      </c>
      <c r="H51" s="50">
        <v>22000</v>
      </c>
      <c r="I51" s="52">
        <f t="shared" si="6"/>
        <v>69762</v>
      </c>
    </row>
    <row r="52" spans="1:9" ht="15.6">
      <c r="A52" s="49" t="s">
        <v>68</v>
      </c>
      <c r="B52" s="50">
        <v>46463</v>
      </c>
      <c r="C52" s="49" t="s">
        <v>63</v>
      </c>
      <c r="D52" s="50">
        <v>23231</v>
      </c>
      <c r="E52" s="50">
        <v>12000</v>
      </c>
      <c r="F52" s="50">
        <v>11000</v>
      </c>
      <c r="G52" s="51">
        <v>1</v>
      </c>
      <c r="H52" s="50">
        <v>11000</v>
      </c>
      <c r="I52" s="52">
        <f t="shared" si="6"/>
        <v>46231</v>
      </c>
    </row>
    <row r="53" spans="1:9" ht="15.6">
      <c r="A53" s="49" t="s">
        <v>69</v>
      </c>
      <c r="B53" s="50"/>
      <c r="C53" s="49"/>
      <c r="D53" s="50"/>
      <c r="E53" s="50">
        <v>0</v>
      </c>
      <c r="F53" s="50">
        <v>11000</v>
      </c>
      <c r="G53" s="51">
        <v>0</v>
      </c>
      <c r="H53" s="50">
        <v>0</v>
      </c>
      <c r="I53" s="52">
        <f t="shared" si="6"/>
        <v>0</v>
      </c>
    </row>
    <row r="54" spans="1:9" ht="15.6">
      <c r="A54" s="49" t="s">
        <v>70</v>
      </c>
      <c r="B54" s="50">
        <v>53111</v>
      </c>
      <c r="C54" s="49" t="s">
        <v>63</v>
      </c>
      <c r="D54" s="50">
        <v>26555</v>
      </c>
      <c r="E54" s="50">
        <v>12000</v>
      </c>
      <c r="F54" s="50">
        <v>11000</v>
      </c>
      <c r="G54" s="51">
        <v>2</v>
      </c>
      <c r="H54" s="50">
        <v>22000</v>
      </c>
      <c r="I54" s="52">
        <f t="shared" si="6"/>
        <v>60555</v>
      </c>
    </row>
    <row r="55" spans="1:9" ht="15.6">
      <c r="A55" s="49" t="s">
        <v>80</v>
      </c>
      <c r="B55" s="50">
        <v>92926</v>
      </c>
      <c r="C55" s="49" t="s">
        <v>66</v>
      </c>
      <c r="D55" s="50">
        <v>23231</v>
      </c>
      <c r="E55" s="50">
        <v>12000</v>
      </c>
      <c r="F55" s="50">
        <v>11000</v>
      </c>
      <c r="G55" s="51">
        <v>1</v>
      </c>
      <c r="H55" s="50">
        <v>11000</v>
      </c>
      <c r="I55" s="52">
        <f t="shared" si="6"/>
        <v>46231</v>
      </c>
    </row>
    <row r="56" spans="1:9" ht="15.6">
      <c r="A56" s="49" t="s">
        <v>81</v>
      </c>
      <c r="B56" s="50">
        <v>46463</v>
      </c>
      <c r="C56" s="49" t="s">
        <v>63</v>
      </c>
      <c r="D56" s="50">
        <v>23231</v>
      </c>
      <c r="E56" s="50">
        <v>12000</v>
      </c>
      <c r="F56" s="50">
        <v>11000</v>
      </c>
      <c r="G56" s="51">
        <v>1</v>
      </c>
      <c r="H56" s="50">
        <v>11000</v>
      </c>
      <c r="I56" s="52">
        <f t="shared" si="6"/>
        <v>46231</v>
      </c>
    </row>
  </sheetData>
  <mergeCells count="5">
    <mergeCell ref="U2:U3"/>
    <mergeCell ref="A2:A3"/>
    <mergeCell ref="C2:C3"/>
    <mergeCell ref="B2:B3"/>
    <mergeCell ref="L2:L3"/>
  </mergeCells>
  <pageMargins left="0.25" right="0.25" top="0.75" bottom="0.75" header="0.3" footer="0.3"/>
  <pageSetup scale="53" fitToWidth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workbookViewId="0">
      <selection activeCell="C11" sqref="C11"/>
    </sheetView>
  </sheetViews>
  <sheetFormatPr defaultColWidth="8.85546875" defaultRowHeight="14.45"/>
  <cols>
    <col min="1" max="1" width="16.7109375" customWidth="1"/>
    <col min="2" max="2" width="11.28515625" style="3" bestFit="1" customWidth="1"/>
    <col min="3" max="3" width="12.42578125" style="3" bestFit="1" customWidth="1"/>
  </cols>
  <sheetData>
    <row r="1" spans="1:3" ht="15" thickBot="1"/>
    <row r="2" spans="1:3" ht="15" customHeight="1" thickBot="1">
      <c r="A2" s="78" t="s">
        <v>0</v>
      </c>
      <c r="B2" s="5" t="s">
        <v>3</v>
      </c>
      <c r="C2" s="2"/>
    </row>
    <row r="3" spans="1:3" ht="15.75" customHeight="1" thickBot="1">
      <c r="A3" s="79"/>
      <c r="B3" s="4" t="s">
        <v>5</v>
      </c>
      <c r="C3" s="1" t="s">
        <v>6</v>
      </c>
    </row>
    <row r="4" spans="1:3" ht="16.149999999999999" thickBot="1">
      <c r="A4" s="4" t="s">
        <v>25</v>
      </c>
      <c r="B4" s="6">
        <v>3793</v>
      </c>
      <c r="C4" s="7"/>
    </row>
    <row r="5" spans="1:3" ht="16.149999999999999" thickBot="1">
      <c r="A5" s="4" t="s">
        <v>26</v>
      </c>
      <c r="B5" s="6">
        <v>4428</v>
      </c>
      <c r="C5" s="7">
        <v>600</v>
      </c>
    </row>
    <row r="6" spans="1:3" ht="16.149999999999999" thickBot="1">
      <c r="A6" s="4" t="s">
        <v>27</v>
      </c>
      <c r="B6" s="6">
        <v>1780</v>
      </c>
      <c r="C6" s="7">
        <v>2708.5</v>
      </c>
    </row>
    <row r="7" spans="1:3" ht="16.149999999999999" thickBot="1">
      <c r="A7" s="4" t="s">
        <v>28</v>
      </c>
      <c r="B7" s="6">
        <v>1780</v>
      </c>
      <c r="C7" s="7">
        <v>2708.5</v>
      </c>
    </row>
    <row r="8" spans="1:3" ht="16.149999999999999" thickBot="1">
      <c r="A8" s="4" t="s">
        <v>29</v>
      </c>
      <c r="B8" s="6">
        <v>4375</v>
      </c>
      <c r="C8" s="7">
        <v>1400</v>
      </c>
    </row>
    <row r="9" spans="1:3" ht="16.149999999999999" thickBot="1">
      <c r="A9" s="5" t="s">
        <v>31</v>
      </c>
      <c r="B9" s="6">
        <v>2000</v>
      </c>
      <c r="C9" s="7">
        <v>2965</v>
      </c>
    </row>
    <row r="10" spans="1:3" ht="16.149999999999999" thickBot="1">
      <c r="A10" s="5" t="s">
        <v>32</v>
      </c>
      <c r="B10" s="6">
        <v>3480</v>
      </c>
      <c r="C10" s="7">
        <v>10850</v>
      </c>
    </row>
    <row r="11" spans="1:3" ht="16.149999999999999" thickBot="1">
      <c r="A11" s="4" t="s">
        <v>34</v>
      </c>
      <c r="B11" s="6">
        <v>3480</v>
      </c>
      <c r="C11" s="7"/>
    </row>
    <row r="12" spans="1:3" ht="16.149999999999999" thickBot="1">
      <c r="A12" s="4" t="s">
        <v>35</v>
      </c>
      <c r="B12" s="6">
        <v>3000</v>
      </c>
      <c r="C12" s="7">
        <v>220</v>
      </c>
    </row>
    <row r="13" spans="1:3" ht="16.149999999999999" thickBot="1">
      <c r="A13" s="4" t="s">
        <v>37</v>
      </c>
      <c r="B13" s="6">
        <v>3245</v>
      </c>
      <c r="C13" s="7"/>
    </row>
    <row r="14" spans="1:3" ht="16.149999999999999" thickBot="1">
      <c r="A14" s="4" t="s">
        <v>39</v>
      </c>
      <c r="B14" s="6">
        <v>3595</v>
      </c>
      <c r="C14" s="7">
        <v>1690</v>
      </c>
    </row>
    <row r="15" spans="1:3" ht="16.149999999999999" thickBot="1">
      <c r="A15" s="4" t="s">
        <v>40</v>
      </c>
      <c r="B15" s="6">
        <v>4619</v>
      </c>
      <c r="C15" s="7">
        <v>9880</v>
      </c>
    </row>
    <row r="16" spans="1:3" ht="16.149999999999999" thickBot="1">
      <c r="A16" s="4" t="s">
        <v>42</v>
      </c>
      <c r="B16" s="6">
        <v>1300</v>
      </c>
      <c r="C16" s="7"/>
    </row>
    <row r="17" spans="1:3" ht="16.149999999999999" thickBot="1">
      <c r="A17" s="4"/>
      <c r="B17" s="6"/>
      <c r="C17" s="7"/>
    </row>
    <row r="18" spans="1:3" ht="16.149999999999999" thickBot="1">
      <c r="A18" s="4"/>
      <c r="B18" s="6"/>
      <c r="C18" s="7"/>
    </row>
    <row r="19" spans="1:3" ht="16.149999999999999" thickBot="1">
      <c r="A19" s="4" t="s">
        <v>43</v>
      </c>
      <c r="B19" s="6">
        <v>5880</v>
      </c>
      <c r="C19" s="7">
        <v>21830</v>
      </c>
    </row>
    <row r="20" spans="1:3" ht="16.149999999999999" thickBot="1">
      <c r="A20" s="4" t="s">
        <v>44</v>
      </c>
      <c r="B20" s="6">
        <v>2100</v>
      </c>
      <c r="C20" s="7">
        <v>0</v>
      </c>
    </row>
    <row r="21" spans="1:3" ht="16.149999999999999" thickBot="1">
      <c r="A21" s="5" t="s">
        <v>45</v>
      </c>
      <c r="B21" s="6">
        <v>3340</v>
      </c>
      <c r="C21" s="7">
        <v>975</v>
      </c>
    </row>
    <row r="22" spans="1:3" ht="16.149999999999999" thickBot="1">
      <c r="A22" s="4" t="s">
        <v>46</v>
      </c>
      <c r="B22" s="6">
        <v>5300</v>
      </c>
      <c r="C22" s="7">
        <v>1440</v>
      </c>
    </row>
    <row r="23" spans="1:3" ht="16.149999999999999" thickBot="1">
      <c r="A23" s="4" t="s">
        <v>47</v>
      </c>
      <c r="B23" s="6">
        <v>3050</v>
      </c>
      <c r="C23" s="7">
        <v>6019</v>
      </c>
    </row>
    <row r="24" spans="1:3" ht="16.149999999999999" thickBot="1">
      <c r="A24" s="4" t="s">
        <v>48</v>
      </c>
      <c r="B24" s="6">
        <v>3050</v>
      </c>
      <c r="C24" s="7">
        <v>6019</v>
      </c>
    </row>
    <row r="25" spans="1:3" ht="16.149999999999999" thickBot="1">
      <c r="A25" s="4" t="s">
        <v>49</v>
      </c>
      <c r="B25" s="6">
        <v>1300</v>
      </c>
      <c r="C25" s="7">
        <v>1072.5</v>
      </c>
    </row>
    <row r="26" spans="1:3" ht="16.149999999999999" thickBot="1">
      <c r="A26" s="4" t="s">
        <v>50</v>
      </c>
      <c r="B26" s="6">
        <v>1300</v>
      </c>
      <c r="C26" s="7">
        <v>1072.5</v>
      </c>
    </row>
    <row r="27" spans="1:3" ht="16.149999999999999" thickBot="1">
      <c r="A27" s="4" t="s">
        <v>51</v>
      </c>
      <c r="B27" s="6">
        <v>5480</v>
      </c>
      <c r="C27" s="7">
        <v>10550.5</v>
      </c>
    </row>
    <row r="28" spans="1:3" ht="16.149999999999999" thickBot="1">
      <c r="A28" s="4" t="s">
        <v>52</v>
      </c>
      <c r="B28" s="6">
        <v>5450</v>
      </c>
      <c r="C28" s="7">
        <v>10550.5</v>
      </c>
    </row>
    <row r="29" spans="1:3">
      <c r="A29" s="80"/>
    </row>
    <row r="30" spans="1:3">
      <c r="A30" s="81"/>
    </row>
    <row r="31" spans="1:3" ht="15" thickBot="1">
      <c r="A31" s="82"/>
    </row>
  </sheetData>
  <mergeCells count="2">
    <mergeCell ref="A2:A3"/>
    <mergeCell ref="A29:A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258BF06BDFB40AD1FAC740B7943A8" ma:contentTypeVersion="16" ma:contentTypeDescription="Create a new document." ma:contentTypeScope="" ma:versionID="428614e6e4bbd597084dbc48a18dbff0">
  <xsd:schema xmlns:xsd="http://www.w3.org/2001/XMLSchema" xmlns:xs="http://www.w3.org/2001/XMLSchema" xmlns:p="http://schemas.microsoft.com/office/2006/metadata/properties" xmlns:ns2="8db4f540-9dc1-4d4e-98b1-28da12d8a14d" xmlns:ns3="8a765a7f-8cac-44c6-9bc9-6b836e49d176" targetNamespace="http://schemas.microsoft.com/office/2006/metadata/properties" ma:root="true" ma:fieldsID="b8fda03c1867cf364dcfa674ecc12c7b" ns2:_="" ns3:_="">
    <xsd:import namespace="8db4f540-9dc1-4d4e-98b1-28da12d8a14d"/>
    <xsd:import namespace="8a765a7f-8cac-44c6-9bc9-6b836e49d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f540-9dc1-4d4e-98b1-28da12d8a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RadioButtons" ma:internalName="Status">
      <xsd:simpleType>
        <xsd:restriction base="dms:Choice">
          <xsd:enumeration value="Lee Done: NOT Active"/>
          <xsd:enumeration value="Archive"/>
          <xsd:enumeration value="Active"/>
          <xsd:enumeration value="Accessible"/>
          <xsd:enumeration value="Under Review"/>
          <xsd:enumeration value="Finalized"/>
          <xsd:enumeration value="NONE"/>
          <xsd:enumeration value="Needs Alt Text"/>
          <xsd:enumeration value="Send To Vendor"/>
          <xsd:enumeration value="File Locked"/>
          <xsd:enumeration value="On Hold"/>
          <xsd:enumeration value="File Corrupt"/>
          <xsd:enumeration value="Jeffrey to Review"/>
          <xsd:enumeration value="New File Needed"/>
          <xsd:enumeration value="Not Accessible"/>
          <xsd:enumeration value="Ask Core Team"/>
          <xsd:enumeration value="Eric to Review"/>
          <xsd:enumeration value="Photos"/>
          <xsd:enumeration value="N/A"/>
        </xsd:restriction>
      </xsd:simpleType>
    </xsd:element>
    <xsd:element name="Notes" ma:index="1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28ddd46-174c-40cc-a68c-b7536aeb8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65a7f-8cac-44c6-9bc9-6b836e49d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0f836de-4977-431d-8825-21cb1c980d79}" ma:internalName="TaxCatchAll" ma:showField="CatchAllData" ma:web="8a765a7f-8cac-44c6-9bc9-6b836e49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db4f540-9dc1-4d4e-98b1-28da12d8a14d">Accessible</Status>
    <Notes xmlns="8db4f540-9dc1-4d4e-98b1-28da12d8a14d">Gaby will try this one. Which tabs do you want to be made into a PDF?</Notes>
    <lcf76f155ced4ddcb4097134ff3c332f xmlns="8db4f540-9dc1-4d4e-98b1-28da12d8a14d">
      <Terms xmlns="http://schemas.microsoft.com/office/infopath/2007/PartnerControls"/>
    </lcf76f155ced4ddcb4097134ff3c332f>
    <TaxCatchAll xmlns="8a765a7f-8cac-44c6-9bc9-6b836e49d176" xsi:nil="true"/>
  </documentManagement>
</p:properties>
</file>

<file path=customXml/itemProps1.xml><?xml version="1.0" encoding="utf-8"?>
<ds:datastoreItem xmlns:ds="http://schemas.openxmlformats.org/officeDocument/2006/customXml" ds:itemID="{F211970C-2747-4436-A586-51BB66C503EB}"/>
</file>

<file path=customXml/itemProps2.xml><?xml version="1.0" encoding="utf-8"?>
<ds:datastoreItem xmlns:ds="http://schemas.openxmlformats.org/officeDocument/2006/customXml" ds:itemID="{026D49E1-8171-470D-9EB8-2471CEE17E20}"/>
</file>

<file path=customXml/itemProps3.xml><?xml version="1.0" encoding="utf-8"?>
<ds:datastoreItem xmlns:ds="http://schemas.openxmlformats.org/officeDocument/2006/customXml" ds:itemID="{93EB1496-B1C4-48FD-A84D-10C91E7A6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Mt. San Antonio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Escalera, AniSurei</dc:creator>
  <cp:keywords/>
  <dc:description/>
  <cp:lastModifiedBy>Frickert, Allie</cp:lastModifiedBy>
  <cp:revision/>
  <dcterms:created xsi:type="dcterms:W3CDTF">2018-09-20T23:38:24Z</dcterms:created>
  <dcterms:modified xsi:type="dcterms:W3CDTF">2023-06-09T21:34:11Z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0x0101007CC258BF06BDFB40AD1FAC740B7943A8</vt:lpwstr>
  </property>
  <property fmtid="{D5CDD505-2E9C-101B-9397-08002B2CF9AE}" pid="3" name="MediaServiceImageTags">
    <vt:lpwstr/>
  </property>
</Properties>
</file>